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A Ajustado Aprobado 2020\"/>
    </mc:Choice>
  </mc:AlternateContent>
  <bookViews>
    <workbookView xWindow="0" yWindow="0" windowWidth="21600" windowHeight="9345"/>
  </bookViews>
  <sheets>
    <sheet name="POA Mes" sheetId="2" r:id="rId1"/>
  </sheets>
  <definedNames>
    <definedName name="_xlnm._FilterDatabase" localSheetId="0" hidden="1">'POA Mes'!$A$17:$AO$659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656" i="2" l="1"/>
  <c r="AM656" i="2"/>
  <c r="AL656" i="2"/>
  <c r="AK656" i="2"/>
  <c r="AJ656" i="2"/>
  <c r="AI656" i="2"/>
  <c r="AH656" i="2"/>
  <c r="AG656" i="2"/>
  <c r="AF656" i="2"/>
  <c r="AE656" i="2"/>
  <c r="AD656" i="2"/>
  <c r="AC656" i="2"/>
  <c r="AN655" i="2"/>
  <c r="AM655" i="2"/>
  <c r="AL655" i="2"/>
  <c r="AK655" i="2"/>
  <c r="AJ655" i="2"/>
  <c r="AI655" i="2"/>
  <c r="AH655" i="2"/>
  <c r="AG655" i="2"/>
  <c r="AF655" i="2"/>
  <c r="AE655" i="2"/>
  <c r="AD655" i="2"/>
  <c r="AC655" i="2"/>
  <c r="AN654" i="2"/>
  <c r="AM654" i="2"/>
  <c r="AL654" i="2"/>
  <c r="AK654" i="2"/>
  <c r="AJ654" i="2"/>
  <c r="AI654" i="2"/>
  <c r="AH654" i="2"/>
  <c r="AG654" i="2"/>
  <c r="AF654" i="2"/>
  <c r="AE654" i="2"/>
  <c r="AD654" i="2"/>
  <c r="AC654" i="2"/>
  <c r="AN653" i="2"/>
  <c r="AM653" i="2"/>
  <c r="AL653" i="2"/>
  <c r="AK653" i="2"/>
  <c r="AJ653" i="2"/>
  <c r="AI653" i="2"/>
  <c r="AH653" i="2"/>
  <c r="AG653" i="2"/>
  <c r="AF653" i="2"/>
  <c r="AE653" i="2"/>
  <c r="AD653" i="2"/>
  <c r="AC653" i="2"/>
  <c r="AN652" i="2"/>
  <c r="AM652" i="2"/>
  <c r="AL652" i="2"/>
  <c r="AK652" i="2"/>
  <c r="AJ652" i="2"/>
  <c r="AI652" i="2"/>
  <c r="AH652" i="2"/>
  <c r="AG652" i="2"/>
  <c r="AF652" i="2"/>
  <c r="AE652" i="2"/>
  <c r="AD652" i="2"/>
  <c r="AC652" i="2"/>
  <c r="AN651" i="2"/>
  <c r="AN657" i="2" s="1"/>
  <c r="AM651" i="2"/>
  <c r="AM657" i="2" s="1"/>
  <c r="AL651" i="2"/>
  <c r="AK651" i="2"/>
  <c r="AJ651" i="2"/>
  <c r="AJ657" i="2" s="1"/>
  <c r="AI651" i="2"/>
  <c r="AI657" i="2" s="1"/>
  <c r="AH651" i="2"/>
  <c r="AH657" i="2" s="1"/>
  <c r="AG651" i="2"/>
  <c r="AF651" i="2"/>
  <c r="AF657" i="2" s="1"/>
  <c r="AE651" i="2"/>
  <c r="AE657" i="2" s="1"/>
  <c r="AD651" i="2"/>
  <c r="AD657" i="2" s="1"/>
  <c r="AC651" i="2"/>
  <c r="AN649" i="2"/>
  <c r="AM649" i="2"/>
  <c r="AL649" i="2"/>
  <c r="AK649" i="2"/>
  <c r="AJ649" i="2"/>
  <c r="AI649" i="2"/>
  <c r="AH649" i="2"/>
  <c r="AG649" i="2"/>
  <c r="AF649" i="2"/>
  <c r="AE649" i="2"/>
  <c r="AD649" i="2"/>
  <c r="AC649" i="2"/>
  <c r="AN648" i="2"/>
  <c r="AM648" i="2"/>
  <c r="AL648" i="2"/>
  <c r="AK648" i="2"/>
  <c r="AJ648" i="2"/>
  <c r="AI648" i="2"/>
  <c r="AH648" i="2"/>
  <c r="AG648" i="2"/>
  <c r="AF648" i="2"/>
  <c r="AE648" i="2"/>
  <c r="AD648" i="2"/>
  <c r="AC648" i="2"/>
  <c r="AN647" i="2"/>
  <c r="AM647" i="2"/>
  <c r="AL647" i="2"/>
  <c r="AK647" i="2"/>
  <c r="AJ647" i="2"/>
  <c r="AI647" i="2"/>
  <c r="AH647" i="2"/>
  <c r="AG647" i="2"/>
  <c r="AF647" i="2"/>
  <c r="AE647" i="2"/>
  <c r="AD647" i="2"/>
  <c r="AC647" i="2"/>
  <c r="AN646" i="2"/>
  <c r="AM646" i="2"/>
  <c r="AL646" i="2"/>
  <c r="AK646" i="2"/>
  <c r="AJ646" i="2"/>
  <c r="AI646" i="2"/>
  <c r="AH646" i="2"/>
  <c r="AG646" i="2"/>
  <c r="AF646" i="2"/>
  <c r="AE646" i="2"/>
  <c r="AD646" i="2"/>
  <c r="AC646" i="2"/>
  <c r="AN645" i="2"/>
  <c r="AM645" i="2"/>
  <c r="AL645" i="2"/>
  <c r="AK645" i="2"/>
  <c r="AJ645" i="2"/>
  <c r="AI645" i="2"/>
  <c r="AH645" i="2"/>
  <c r="AG645" i="2"/>
  <c r="AF645" i="2"/>
  <c r="AE645" i="2"/>
  <c r="AD645" i="2"/>
  <c r="AC645" i="2"/>
  <c r="AN644" i="2"/>
  <c r="AM644" i="2"/>
  <c r="AL644" i="2"/>
  <c r="AK644" i="2"/>
  <c r="AJ644" i="2"/>
  <c r="AI644" i="2"/>
  <c r="AH644" i="2"/>
  <c r="AG644" i="2"/>
  <c r="AF644" i="2"/>
  <c r="AE644" i="2"/>
  <c r="AD644" i="2"/>
  <c r="AC644" i="2"/>
  <c r="AN643" i="2"/>
  <c r="AM643" i="2"/>
  <c r="AL643" i="2"/>
  <c r="AK643" i="2"/>
  <c r="AJ643" i="2"/>
  <c r="AI643" i="2"/>
  <c r="AH643" i="2"/>
  <c r="AG643" i="2"/>
  <c r="AF643" i="2"/>
  <c r="AE643" i="2"/>
  <c r="AD643" i="2"/>
  <c r="AC643" i="2"/>
  <c r="AN642" i="2"/>
  <c r="AM642" i="2"/>
  <c r="AL642" i="2"/>
  <c r="AK642" i="2"/>
  <c r="AJ642" i="2"/>
  <c r="AI642" i="2"/>
  <c r="AH642" i="2"/>
  <c r="AG642" i="2"/>
  <c r="AF642" i="2"/>
  <c r="AE642" i="2"/>
  <c r="AD642" i="2"/>
  <c r="AC642" i="2"/>
  <c r="AN641" i="2"/>
  <c r="AM641" i="2"/>
  <c r="AL641" i="2"/>
  <c r="AK641" i="2"/>
  <c r="AJ641" i="2"/>
  <c r="AI641" i="2"/>
  <c r="AH641" i="2"/>
  <c r="AG641" i="2"/>
  <c r="AF641" i="2"/>
  <c r="AE641" i="2"/>
  <c r="AD641" i="2"/>
  <c r="AC641" i="2"/>
  <c r="AN640" i="2"/>
  <c r="AM640" i="2"/>
  <c r="AL640" i="2"/>
  <c r="AK640" i="2"/>
  <c r="AJ640" i="2"/>
  <c r="AI640" i="2"/>
  <c r="AH640" i="2"/>
  <c r="AG640" i="2"/>
  <c r="AF640" i="2"/>
  <c r="AE640" i="2"/>
  <c r="AD640" i="2"/>
  <c r="AC640" i="2"/>
  <c r="AN639" i="2"/>
  <c r="AM639" i="2"/>
  <c r="AL639" i="2"/>
  <c r="AK639" i="2"/>
  <c r="AJ639" i="2"/>
  <c r="AI639" i="2"/>
  <c r="AH639" i="2"/>
  <c r="AG639" i="2"/>
  <c r="AF639" i="2"/>
  <c r="AE639" i="2"/>
  <c r="AD639" i="2"/>
  <c r="AC639" i="2"/>
  <c r="AN638" i="2"/>
  <c r="AM638" i="2"/>
  <c r="AL638" i="2"/>
  <c r="AK638" i="2"/>
  <c r="AJ638" i="2"/>
  <c r="AI638" i="2"/>
  <c r="AH638" i="2"/>
  <c r="AG638" i="2"/>
  <c r="AF638" i="2"/>
  <c r="AE638" i="2"/>
  <c r="AD638" i="2"/>
  <c r="AC638" i="2"/>
  <c r="AN637" i="2"/>
  <c r="AM637" i="2"/>
  <c r="AL637" i="2"/>
  <c r="AK637" i="2"/>
  <c r="AJ637" i="2"/>
  <c r="AI637" i="2"/>
  <c r="AH637" i="2"/>
  <c r="AG637" i="2"/>
  <c r="AF637" i="2"/>
  <c r="AE637" i="2"/>
  <c r="AD637" i="2"/>
  <c r="AC637" i="2"/>
  <c r="AN636" i="2"/>
  <c r="AM636" i="2"/>
  <c r="AL636" i="2"/>
  <c r="AK636" i="2"/>
  <c r="AJ636" i="2"/>
  <c r="AI636" i="2"/>
  <c r="AH636" i="2"/>
  <c r="AG636" i="2"/>
  <c r="AF636" i="2"/>
  <c r="AE636" i="2"/>
  <c r="AD636" i="2"/>
  <c r="AC636" i="2"/>
  <c r="AN635" i="2"/>
  <c r="AN650" i="2" s="1"/>
  <c r="AM635" i="2"/>
  <c r="AM650" i="2" s="1"/>
  <c r="AL635" i="2"/>
  <c r="AL650" i="2" s="1"/>
  <c r="AK635" i="2"/>
  <c r="AK650" i="2" s="1"/>
  <c r="AJ635" i="2"/>
  <c r="AJ650" i="2" s="1"/>
  <c r="AI635" i="2"/>
  <c r="AI650" i="2" s="1"/>
  <c r="AH635" i="2"/>
  <c r="AH650" i="2" s="1"/>
  <c r="AG635" i="2"/>
  <c r="AG650" i="2" s="1"/>
  <c r="AF635" i="2"/>
  <c r="AF650" i="2" s="1"/>
  <c r="AE635" i="2"/>
  <c r="AE650" i="2" s="1"/>
  <c r="AD635" i="2"/>
  <c r="AD650" i="2" s="1"/>
  <c r="AC635" i="2"/>
  <c r="AN633" i="2"/>
  <c r="AM633" i="2"/>
  <c r="AL633" i="2"/>
  <c r="AK633" i="2"/>
  <c r="AJ633" i="2"/>
  <c r="AI633" i="2"/>
  <c r="AH633" i="2"/>
  <c r="AG633" i="2"/>
  <c r="AF633" i="2"/>
  <c r="AE633" i="2"/>
  <c r="AD633" i="2"/>
  <c r="AC633" i="2"/>
  <c r="AN632" i="2"/>
  <c r="AM632" i="2"/>
  <c r="AL632" i="2"/>
  <c r="AK632" i="2"/>
  <c r="AJ632" i="2"/>
  <c r="AI632" i="2"/>
  <c r="AH632" i="2"/>
  <c r="AG632" i="2"/>
  <c r="AF632" i="2"/>
  <c r="AE632" i="2"/>
  <c r="AD632" i="2"/>
  <c r="AC632" i="2"/>
  <c r="AN631" i="2"/>
  <c r="AM631" i="2"/>
  <c r="AL631" i="2"/>
  <c r="AK631" i="2"/>
  <c r="AJ631" i="2"/>
  <c r="AI631" i="2"/>
  <c r="AH631" i="2"/>
  <c r="AG631" i="2"/>
  <c r="AF631" i="2"/>
  <c r="AE631" i="2"/>
  <c r="AD631" i="2"/>
  <c r="AC631" i="2"/>
  <c r="AN630" i="2"/>
  <c r="AN634" i="2" s="1"/>
  <c r="AM630" i="2"/>
  <c r="AM634" i="2" s="1"/>
  <c r="AL630" i="2"/>
  <c r="AL634" i="2" s="1"/>
  <c r="AK630" i="2"/>
  <c r="AK634" i="2" s="1"/>
  <c r="AJ630" i="2"/>
  <c r="AJ634" i="2" s="1"/>
  <c r="AI630" i="2"/>
  <c r="AI634" i="2" s="1"/>
  <c r="AH630" i="2"/>
  <c r="AH634" i="2" s="1"/>
  <c r="AG630" i="2"/>
  <c r="AG634" i="2" s="1"/>
  <c r="AF630" i="2"/>
  <c r="AF634" i="2" s="1"/>
  <c r="AE630" i="2"/>
  <c r="AE634" i="2" s="1"/>
  <c r="AD630" i="2"/>
  <c r="AD634" i="2" s="1"/>
  <c r="AC630" i="2"/>
  <c r="AN628" i="2"/>
  <c r="AM628" i="2"/>
  <c r="AL628" i="2"/>
  <c r="AK628" i="2"/>
  <c r="AJ628" i="2"/>
  <c r="AI628" i="2"/>
  <c r="AH628" i="2"/>
  <c r="AG628" i="2"/>
  <c r="AF628" i="2"/>
  <c r="AE628" i="2"/>
  <c r="AD628" i="2"/>
  <c r="AC628" i="2"/>
  <c r="AN627" i="2"/>
  <c r="AM627" i="2"/>
  <c r="AL627" i="2"/>
  <c r="AK627" i="2"/>
  <c r="AJ627" i="2"/>
  <c r="AI627" i="2"/>
  <c r="AH627" i="2"/>
  <c r="AG627" i="2"/>
  <c r="AF627" i="2"/>
  <c r="AE627" i="2"/>
  <c r="AD627" i="2"/>
  <c r="AC627" i="2"/>
  <c r="AN626" i="2"/>
  <c r="AN629" i="2" s="1"/>
  <c r="AM626" i="2"/>
  <c r="AM629" i="2" s="1"/>
  <c r="AL626" i="2"/>
  <c r="AL629" i="2" s="1"/>
  <c r="AK626" i="2"/>
  <c r="AK629" i="2" s="1"/>
  <c r="AJ626" i="2"/>
  <c r="AJ629" i="2" s="1"/>
  <c r="AI626" i="2"/>
  <c r="AI629" i="2" s="1"/>
  <c r="AH626" i="2"/>
  <c r="AH629" i="2" s="1"/>
  <c r="AG626" i="2"/>
  <c r="AG629" i="2" s="1"/>
  <c r="AF626" i="2"/>
  <c r="AF629" i="2" s="1"/>
  <c r="AE626" i="2"/>
  <c r="AE629" i="2" s="1"/>
  <c r="AD626" i="2"/>
  <c r="AD629" i="2" s="1"/>
  <c r="AC626" i="2"/>
  <c r="AN624" i="2"/>
  <c r="AN625" i="2" s="1"/>
  <c r="AM624" i="2"/>
  <c r="AM625" i="2" s="1"/>
  <c r="AL624" i="2"/>
  <c r="AL625" i="2" s="1"/>
  <c r="AK624" i="2"/>
  <c r="AK625" i="2" s="1"/>
  <c r="AJ624" i="2"/>
  <c r="AJ625" i="2" s="1"/>
  <c r="AI624" i="2"/>
  <c r="AI625" i="2" s="1"/>
  <c r="AH624" i="2"/>
  <c r="AH625" i="2" s="1"/>
  <c r="AG624" i="2"/>
  <c r="AG625" i="2" s="1"/>
  <c r="AF624" i="2"/>
  <c r="AF625" i="2" s="1"/>
  <c r="AE624" i="2"/>
  <c r="AE625" i="2" s="1"/>
  <c r="AD624" i="2"/>
  <c r="AD625" i="2" s="1"/>
  <c r="AC624" i="2"/>
  <c r="AC625" i="2" s="1"/>
  <c r="AN622" i="2"/>
  <c r="AM622" i="2"/>
  <c r="AL622" i="2"/>
  <c r="AK622" i="2"/>
  <c r="AJ622" i="2"/>
  <c r="AI622" i="2"/>
  <c r="AH622" i="2"/>
  <c r="AG622" i="2"/>
  <c r="AF622" i="2"/>
  <c r="AE622" i="2"/>
  <c r="AD622" i="2"/>
  <c r="AC622" i="2"/>
  <c r="AN621" i="2"/>
  <c r="AM621" i="2"/>
  <c r="AL621" i="2"/>
  <c r="AK621" i="2"/>
  <c r="AJ621" i="2"/>
  <c r="AI621" i="2"/>
  <c r="AH621" i="2"/>
  <c r="AG621" i="2"/>
  <c r="AF621" i="2"/>
  <c r="AE621" i="2"/>
  <c r="AD621" i="2"/>
  <c r="AC621" i="2"/>
  <c r="AN620" i="2"/>
  <c r="AM620" i="2"/>
  <c r="AL620" i="2"/>
  <c r="AK620" i="2"/>
  <c r="AJ620" i="2"/>
  <c r="AI620" i="2"/>
  <c r="AH620" i="2"/>
  <c r="AG620" i="2"/>
  <c r="AF620" i="2"/>
  <c r="AE620" i="2"/>
  <c r="AD620" i="2"/>
  <c r="AC620" i="2"/>
  <c r="AN619" i="2"/>
  <c r="AM619" i="2"/>
  <c r="AL619" i="2"/>
  <c r="AK619" i="2"/>
  <c r="AJ619" i="2"/>
  <c r="AI619" i="2"/>
  <c r="AH619" i="2"/>
  <c r="AG619" i="2"/>
  <c r="AF619" i="2"/>
  <c r="AE619" i="2"/>
  <c r="AD619" i="2"/>
  <c r="AC619" i="2"/>
  <c r="AN618" i="2"/>
  <c r="AM618" i="2"/>
  <c r="AL618" i="2"/>
  <c r="AK618" i="2"/>
  <c r="AJ618" i="2"/>
  <c r="AI618" i="2"/>
  <c r="AH618" i="2"/>
  <c r="AG618" i="2"/>
  <c r="AF618" i="2"/>
  <c r="AE618" i="2"/>
  <c r="AD618" i="2"/>
  <c r="AC618" i="2"/>
  <c r="AN617" i="2"/>
  <c r="AM617" i="2"/>
  <c r="AL617" i="2"/>
  <c r="AK617" i="2"/>
  <c r="AJ617" i="2"/>
  <c r="AI617" i="2"/>
  <c r="AH617" i="2"/>
  <c r="AG617" i="2"/>
  <c r="AF617" i="2"/>
  <c r="AE617" i="2"/>
  <c r="AD617" i="2"/>
  <c r="AC617" i="2"/>
  <c r="AN616" i="2"/>
  <c r="AM616" i="2"/>
  <c r="AL616" i="2"/>
  <c r="AK616" i="2"/>
  <c r="AJ616" i="2"/>
  <c r="AI616" i="2"/>
  <c r="AH616" i="2"/>
  <c r="AG616" i="2"/>
  <c r="AF616" i="2"/>
  <c r="AE616" i="2"/>
  <c r="AD616" i="2"/>
  <c r="AC616" i="2"/>
  <c r="AN615" i="2"/>
  <c r="AM615" i="2"/>
  <c r="AL615" i="2"/>
  <c r="AK615" i="2"/>
  <c r="AJ615" i="2"/>
  <c r="AI615" i="2"/>
  <c r="AH615" i="2"/>
  <c r="AG615" i="2"/>
  <c r="AF615" i="2"/>
  <c r="AE615" i="2"/>
  <c r="AD615" i="2"/>
  <c r="AC615" i="2"/>
  <c r="AN614" i="2"/>
  <c r="AM614" i="2"/>
  <c r="AL614" i="2"/>
  <c r="AK614" i="2"/>
  <c r="AJ614" i="2"/>
  <c r="AI614" i="2"/>
  <c r="AH614" i="2"/>
  <c r="AG614" i="2"/>
  <c r="AF614" i="2"/>
  <c r="AE614" i="2"/>
  <c r="AD614" i="2"/>
  <c r="AC614" i="2"/>
  <c r="AN613" i="2"/>
  <c r="AM613" i="2"/>
  <c r="AL613" i="2"/>
  <c r="AK613" i="2"/>
  <c r="AJ613" i="2"/>
  <c r="AI613" i="2"/>
  <c r="AH613" i="2"/>
  <c r="AG613" i="2"/>
  <c r="AF613" i="2"/>
  <c r="AE613" i="2"/>
  <c r="AD613" i="2"/>
  <c r="AC613" i="2"/>
  <c r="AN612" i="2"/>
  <c r="AM612" i="2"/>
  <c r="AL612" i="2"/>
  <c r="AK612" i="2"/>
  <c r="AJ612" i="2"/>
  <c r="AI612" i="2"/>
  <c r="AH612" i="2"/>
  <c r="AG612" i="2"/>
  <c r="AF612" i="2"/>
  <c r="AE612" i="2"/>
  <c r="AD612" i="2"/>
  <c r="AC612" i="2"/>
  <c r="AN611" i="2"/>
  <c r="AN623" i="2" s="1"/>
  <c r="AM611" i="2"/>
  <c r="AM623" i="2" s="1"/>
  <c r="AL611" i="2"/>
  <c r="AL623" i="2" s="1"/>
  <c r="AK611" i="2"/>
  <c r="AK623" i="2" s="1"/>
  <c r="AJ611" i="2"/>
  <c r="AJ623" i="2" s="1"/>
  <c r="AI611" i="2"/>
  <c r="AI623" i="2" s="1"/>
  <c r="AH611" i="2"/>
  <c r="AH623" i="2" s="1"/>
  <c r="AG611" i="2"/>
  <c r="AG623" i="2" s="1"/>
  <c r="AF611" i="2"/>
  <c r="AF623" i="2" s="1"/>
  <c r="AE611" i="2"/>
  <c r="AE623" i="2" s="1"/>
  <c r="AD611" i="2"/>
  <c r="AD623" i="2" s="1"/>
  <c r="AC611" i="2"/>
  <c r="AN609" i="2"/>
  <c r="AM609" i="2"/>
  <c r="AL609" i="2"/>
  <c r="AK609" i="2"/>
  <c r="AJ609" i="2"/>
  <c r="AI609" i="2"/>
  <c r="AH609" i="2"/>
  <c r="AG609" i="2"/>
  <c r="AF609" i="2"/>
  <c r="AE609" i="2"/>
  <c r="AD609" i="2"/>
  <c r="AC609" i="2"/>
  <c r="AN608" i="2"/>
  <c r="AM608" i="2"/>
  <c r="AL608" i="2"/>
  <c r="AK608" i="2"/>
  <c r="AJ608" i="2"/>
  <c r="AI608" i="2"/>
  <c r="AH608" i="2"/>
  <c r="AG608" i="2"/>
  <c r="AF608" i="2"/>
  <c r="AE608" i="2"/>
  <c r="AD608" i="2"/>
  <c r="AC608" i="2"/>
  <c r="AN607" i="2"/>
  <c r="AN610" i="2" s="1"/>
  <c r="AM607" i="2"/>
  <c r="AM610" i="2" s="1"/>
  <c r="AL607" i="2"/>
  <c r="AL610" i="2" s="1"/>
  <c r="AK607" i="2"/>
  <c r="AK610" i="2" s="1"/>
  <c r="AJ607" i="2"/>
  <c r="AJ610" i="2" s="1"/>
  <c r="AI607" i="2"/>
  <c r="AI610" i="2" s="1"/>
  <c r="AH607" i="2"/>
  <c r="AH610" i="2" s="1"/>
  <c r="AG607" i="2"/>
  <c r="AG610" i="2" s="1"/>
  <c r="AF607" i="2"/>
  <c r="AF610" i="2" s="1"/>
  <c r="AE607" i="2"/>
  <c r="AE610" i="2" s="1"/>
  <c r="AD607" i="2"/>
  <c r="AD610" i="2" s="1"/>
  <c r="AC607" i="2"/>
  <c r="AN605" i="2"/>
  <c r="AM605" i="2"/>
  <c r="AL605" i="2"/>
  <c r="AK605" i="2"/>
  <c r="AJ605" i="2"/>
  <c r="AI605" i="2"/>
  <c r="AH605" i="2"/>
  <c r="AG605" i="2"/>
  <c r="AF605" i="2"/>
  <c r="AE605" i="2"/>
  <c r="AD605" i="2"/>
  <c r="AC605" i="2"/>
  <c r="AN604" i="2"/>
  <c r="AM604" i="2"/>
  <c r="AL604" i="2"/>
  <c r="AK604" i="2"/>
  <c r="AJ604" i="2"/>
  <c r="AI604" i="2"/>
  <c r="AH604" i="2"/>
  <c r="AG604" i="2"/>
  <c r="AF604" i="2"/>
  <c r="AE604" i="2"/>
  <c r="AD604" i="2"/>
  <c r="AC604" i="2"/>
  <c r="AN603" i="2"/>
  <c r="AM603" i="2"/>
  <c r="AL603" i="2"/>
  <c r="AK603" i="2"/>
  <c r="AJ603" i="2"/>
  <c r="AI603" i="2"/>
  <c r="AH603" i="2"/>
  <c r="AG603" i="2"/>
  <c r="AF603" i="2"/>
  <c r="AE603" i="2"/>
  <c r="AD603" i="2"/>
  <c r="AC603" i="2"/>
  <c r="AN602" i="2"/>
  <c r="AM602" i="2"/>
  <c r="AL602" i="2"/>
  <c r="AK602" i="2"/>
  <c r="AJ602" i="2"/>
  <c r="AI602" i="2"/>
  <c r="AH602" i="2"/>
  <c r="AG602" i="2"/>
  <c r="AF602" i="2"/>
  <c r="AE602" i="2"/>
  <c r="AD602" i="2"/>
  <c r="AC602" i="2"/>
  <c r="AN601" i="2"/>
  <c r="AM601" i="2"/>
  <c r="AL601" i="2"/>
  <c r="AK601" i="2"/>
  <c r="AJ601" i="2"/>
  <c r="AI601" i="2"/>
  <c r="AH601" i="2"/>
  <c r="AG601" i="2"/>
  <c r="AF601" i="2"/>
  <c r="AE601" i="2"/>
  <c r="AD601" i="2"/>
  <c r="AC601" i="2"/>
  <c r="AN600" i="2"/>
  <c r="AM600" i="2"/>
  <c r="AL600" i="2"/>
  <c r="AK600" i="2"/>
  <c r="AJ600" i="2"/>
  <c r="AI600" i="2"/>
  <c r="AH600" i="2"/>
  <c r="AG600" i="2"/>
  <c r="AF600" i="2"/>
  <c r="AE600" i="2"/>
  <c r="AD600" i="2"/>
  <c r="AC600" i="2"/>
  <c r="AN599" i="2"/>
  <c r="AM599" i="2"/>
  <c r="AL599" i="2"/>
  <c r="AK599" i="2"/>
  <c r="AJ599" i="2"/>
  <c r="AI599" i="2"/>
  <c r="AH599" i="2"/>
  <c r="AG599" i="2"/>
  <c r="AF599" i="2"/>
  <c r="AE599" i="2"/>
  <c r="AD599" i="2"/>
  <c r="AC599" i="2"/>
  <c r="AN598" i="2"/>
  <c r="AM598" i="2"/>
  <c r="AL598" i="2"/>
  <c r="AK598" i="2"/>
  <c r="AJ598" i="2"/>
  <c r="AI598" i="2"/>
  <c r="AH598" i="2"/>
  <c r="AG598" i="2"/>
  <c r="AF598" i="2"/>
  <c r="AE598" i="2"/>
  <c r="AD598" i="2"/>
  <c r="AC598" i="2"/>
  <c r="AN597" i="2"/>
  <c r="AN606" i="2" s="1"/>
  <c r="AM597" i="2"/>
  <c r="AM606" i="2" s="1"/>
  <c r="AL597" i="2"/>
  <c r="AL606" i="2" s="1"/>
  <c r="AK597" i="2"/>
  <c r="AK606" i="2" s="1"/>
  <c r="AJ597" i="2"/>
  <c r="AJ606" i="2" s="1"/>
  <c r="AI597" i="2"/>
  <c r="AI606" i="2" s="1"/>
  <c r="AH597" i="2"/>
  <c r="AH606" i="2" s="1"/>
  <c r="AG597" i="2"/>
  <c r="AG606" i="2" s="1"/>
  <c r="AF597" i="2"/>
  <c r="AF606" i="2" s="1"/>
  <c r="AE597" i="2"/>
  <c r="AE606" i="2" s="1"/>
  <c r="AD597" i="2"/>
  <c r="AD606" i="2" s="1"/>
  <c r="AC597" i="2"/>
  <c r="AN590" i="2"/>
  <c r="AM590" i="2"/>
  <c r="AL590" i="2"/>
  <c r="AK590" i="2"/>
  <c r="AJ590" i="2"/>
  <c r="AI590" i="2"/>
  <c r="AH590" i="2"/>
  <c r="AG590" i="2"/>
  <c r="AF590" i="2"/>
  <c r="AE590" i="2"/>
  <c r="AD590" i="2"/>
  <c r="AC590" i="2"/>
  <c r="AN589" i="2"/>
  <c r="AM589" i="2"/>
  <c r="AL589" i="2"/>
  <c r="AK589" i="2"/>
  <c r="AJ589" i="2"/>
  <c r="AI589" i="2"/>
  <c r="AH589" i="2"/>
  <c r="AG589" i="2"/>
  <c r="AF589" i="2"/>
  <c r="AE589" i="2"/>
  <c r="AD589" i="2"/>
  <c r="AC589" i="2"/>
  <c r="AN588" i="2"/>
  <c r="AM588" i="2"/>
  <c r="AL588" i="2"/>
  <c r="AK588" i="2"/>
  <c r="AJ588" i="2"/>
  <c r="AI588" i="2"/>
  <c r="AH588" i="2"/>
  <c r="AG588" i="2"/>
  <c r="AF588" i="2"/>
  <c r="AE588" i="2"/>
  <c r="AD588" i="2"/>
  <c r="AC588" i="2"/>
  <c r="AN587" i="2"/>
  <c r="AM587" i="2"/>
  <c r="AM591" i="2" s="1"/>
  <c r="AL587" i="2"/>
  <c r="AL591" i="2" s="1"/>
  <c r="AK587" i="2"/>
  <c r="AK591" i="2" s="1"/>
  <c r="AJ587" i="2"/>
  <c r="AJ591" i="2" s="1"/>
  <c r="AI587" i="2"/>
  <c r="AI591" i="2" s="1"/>
  <c r="AH587" i="2"/>
  <c r="AH591" i="2" s="1"/>
  <c r="AG587" i="2"/>
  <c r="AG591" i="2" s="1"/>
  <c r="AF587" i="2"/>
  <c r="AE587" i="2"/>
  <c r="AE591" i="2" s="1"/>
  <c r="AD587" i="2"/>
  <c r="AD591" i="2" s="1"/>
  <c r="AC587" i="2"/>
  <c r="AN585" i="2"/>
  <c r="AM585" i="2"/>
  <c r="AL585" i="2"/>
  <c r="AK585" i="2"/>
  <c r="AJ585" i="2"/>
  <c r="AI585" i="2"/>
  <c r="AH585" i="2"/>
  <c r="AG585" i="2"/>
  <c r="AF585" i="2"/>
  <c r="AE585" i="2"/>
  <c r="AD585" i="2"/>
  <c r="AC585" i="2"/>
  <c r="AN584" i="2"/>
  <c r="AM584" i="2"/>
  <c r="AL584" i="2"/>
  <c r="AK584" i="2"/>
  <c r="AJ584" i="2"/>
  <c r="AI584" i="2"/>
  <c r="AH584" i="2"/>
  <c r="AG584" i="2"/>
  <c r="AF584" i="2"/>
  <c r="AE584" i="2"/>
  <c r="AD584" i="2"/>
  <c r="AC584" i="2"/>
  <c r="AN583" i="2"/>
  <c r="AM583" i="2"/>
  <c r="AL583" i="2"/>
  <c r="AK583" i="2"/>
  <c r="AJ583" i="2"/>
  <c r="AI583" i="2"/>
  <c r="AH583" i="2"/>
  <c r="AG583" i="2"/>
  <c r="AF583" i="2"/>
  <c r="AE583" i="2"/>
  <c r="AD583" i="2"/>
  <c r="AC583" i="2"/>
  <c r="AN582" i="2"/>
  <c r="AM582" i="2"/>
  <c r="AL582" i="2"/>
  <c r="AK582" i="2"/>
  <c r="AJ582" i="2"/>
  <c r="AI582" i="2"/>
  <c r="AH582" i="2"/>
  <c r="AG582" i="2"/>
  <c r="AF582" i="2"/>
  <c r="AE582" i="2"/>
  <c r="AD582" i="2"/>
  <c r="AC582" i="2"/>
  <c r="AN581" i="2"/>
  <c r="AM581" i="2"/>
  <c r="AL581" i="2"/>
  <c r="AK581" i="2"/>
  <c r="AJ581" i="2"/>
  <c r="AI581" i="2"/>
  <c r="AH581" i="2"/>
  <c r="AG581" i="2"/>
  <c r="AF581" i="2"/>
  <c r="AE581" i="2"/>
  <c r="AD581" i="2"/>
  <c r="AC581" i="2"/>
  <c r="AN580" i="2"/>
  <c r="AM580" i="2"/>
  <c r="AL580" i="2"/>
  <c r="AK580" i="2"/>
  <c r="AJ580" i="2"/>
  <c r="AI580" i="2"/>
  <c r="AH580" i="2"/>
  <c r="AG580" i="2"/>
  <c r="AF580" i="2"/>
  <c r="AE580" i="2"/>
  <c r="AD580" i="2"/>
  <c r="AC580" i="2"/>
  <c r="AN579" i="2"/>
  <c r="AM579" i="2"/>
  <c r="AL579" i="2"/>
  <c r="AK579" i="2"/>
  <c r="AJ579" i="2"/>
  <c r="AI579" i="2"/>
  <c r="AH579" i="2"/>
  <c r="AG579" i="2"/>
  <c r="AF579" i="2"/>
  <c r="AE579" i="2"/>
  <c r="AD579" i="2"/>
  <c r="AC579" i="2"/>
  <c r="AN578" i="2"/>
  <c r="AM578" i="2"/>
  <c r="AL578" i="2"/>
  <c r="AK578" i="2"/>
  <c r="AJ578" i="2"/>
  <c r="AI578" i="2"/>
  <c r="AH578" i="2"/>
  <c r="AG578" i="2"/>
  <c r="AF578" i="2"/>
  <c r="AE578" i="2"/>
  <c r="AD578" i="2"/>
  <c r="AC578" i="2"/>
  <c r="AN577" i="2"/>
  <c r="AM577" i="2"/>
  <c r="AL577" i="2"/>
  <c r="AK577" i="2"/>
  <c r="AJ577" i="2"/>
  <c r="AI577" i="2"/>
  <c r="AH577" i="2"/>
  <c r="AG577" i="2"/>
  <c r="AF577" i="2"/>
  <c r="AE577" i="2"/>
  <c r="AD577" i="2"/>
  <c r="AC577" i="2"/>
  <c r="AN576" i="2"/>
  <c r="AM576" i="2"/>
  <c r="AL576" i="2"/>
  <c r="AK576" i="2"/>
  <c r="AJ576" i="2"/>
  <c r="AI576" i="2"/>
  <c r="AH576" i="2"/>
  <c r="AG576" i="2"/>
  <c r="AF576" i="2"/>
  <c r="AE576" i="2"/>
  <c r="AD576" i="2"/>
  <c r="AC576" i="2"/>
  <c r="AN575" i="2"/>
  <c r="AN586" i="2" s="1"/>
  <c r="AM575" i="2"/>
  <c r="AM586" i="2" s="1"/>
  <c r="AL575" i="2"/>
  <c r="AL586" i="2" s="1"/>
  <c r="AK575" i="2"/>
  <c r="AK586" i="2" s="1"/>
  <c r="AJ575" i="2"/>
  <c r="AJ586" i="2" s="1"/>
  <c r="AI575" i="2"/>
  <c r="AI586" i="2" s="1"/>
  <c r="AH575" i="2"/>
  <c r="AH586" i="2" s="1"/>
  <c r="AG575" i="2"/>
  <c r="AG586" i="2" s="1"/>
  <c r="AF575" i="2"/>
  <c r="AF586" i="2" s="1"/>
  <c r="AE575" i="2"/>
  <c r="AE586" i="2" s="1"/>
  <c r="AD575" i="2"/>
  <c r="AD586" i="2" s="1"/>
  <c r="AC575" i="2"/>
  <c r="AN573" i="2"/>
  <c r="AM573" i="2"/>
  <c r="AL573" i="2"/>
  <c r="AK573" i="2"/>
  <c r="AJ573" i="2"/>
  <c r="AI573" i="2"/>
  <c r="AH573" i="2"/>
  <c r="AG573" i="2"/>
  <c r="AF573" i="2"/>
  <c r="AE573" i="2"/>
  <c r="AD573" i="2"/>
  <c r="AC573" i="2"/>
  <c r="AN572" i="2"/>
  <c r="AM572" i="2"/>
  <c r="AL572" i="2"/>
  <c r="AK572" i="2"/>
  <c r="AJ572" i="2"/>
  <c r="AI572" i="2"/>
  <c r="AH572" i="2"/>
  <c r="AG572" i="2"/>
  <c r="AF572" i="2"/>
  <c r="AE572" i="2"/>
  <c r="AD572" i="2"/>
  <c r="AC572" i="2"/>
  <c r="AN571" i="2"/>
  <c r="AM571" i="2"/>
  <c r="AL571" i="2"/>
  <c r="AK571" i="2"/>
  <c r="AJ571" i="2"/>
  <c r="AI571" i="2"/>
  <c r="AH571" i="2"/>
  <c r="AG571" i="2"/>
  <c r="AF571" i="2"/>
  <c r="AE571" i="2"/>
  <c r="AD571" i="2"/>
  <c r="AC571" i="2"/>
  <c r="AN570" i="2"/>
  <c r="AM570" i="2"/>
  <c r="AL570" i="2"/>
  <c r="AK570" i="2"/>
  <c r="AJ570" i="2"/>
  <c r="AI570" i="2"/>
  <c r="AH570" i="2"/>
  <c r="AG570" i="2"/>
  <c r="AF570" i="2"/>
  <c r="AE570" i="2"/>
  <c r="AD570" i="2"/>
  <c r="AC570" i="2"/>
  <c r="AN569" i="2"/>
  <c r="AM569" i="2"/>
  <c r="AL569" i="2"/>
  <c r="AK569" i="2"/>
  <c r="AJ569" i="2"/>
  <c r="AI569" i="2"/>
  <c r="AH569" i="2"/>
  <c r="AG569" i="2"/>
  <c r="AF569" i="2"/>
  <c r="AE569" i="2"/>
  <c r="AD569" i="2"/>
  <c r="AC569" i="2"/>
  <c r="AN568" i="2"/>
  <c r="AM568" i="2"/>
  <c r="AL568" i="2"/>
  <c r="AK568" i="2"/>
  <c r="AJ568" i="2"/>
  <c r="AI568" i="2"/>
  <c r="AH568" i="2"/>
  <c r="AG568" i="2"/>
  <c r="AF568" i="2"/>
  <c r="AE568" i="2"/>
  <c r="AD568" i="2"/>
  <c r="AC568" i="2"/>
  <c r="AN567" i="2"/>
  <c r="AM567" i="2"/>
  <c r="AL567" i="2"/>
  <c r="AK567" i="2"/>
  <c r="AJ567" i="2"/>
  <c r="AI567" i="2"/>
  <c r="AH567" i="2"/>
  <c r="AG567" i="2"/>
  <c r="AF567" i="2"/>
  <c r="AE567" i="2"/>
  <c r="AD567" i="2"/>
  <c r="AC567" i="2"/>
  <c r="AN566" i="2"/>
  <c r="AM566" i="2"/>
  <c r="AL566" i="2"/>
  <c r="AK566" i="2"/>
  <c r="AJ566" i="2"/>
  <c r="AI566" i="2"/>
  <c r="AH566" i="2"/>
  <c r="AG566" i="2"/>
  <c r="AF566" i="2"/>
  <c r="AE566" i="2"/>
  <c r="AD566" i="2"/>
  <c r="AC566" i="2"/>
  <c r="AN565" i="2"/>
  <c r="AM565" i="2"/>
  <c r="AL565" i="2"/>
  <c r="AK565" i="2"/>
  <c r="AJ565" i="2"/>
  <c r="AI565" i="2"/>
  <c r="AH565" i="2"/>
  <c r="AG565" i="2"/>
  <c r="AF565" i="2"/>
  <c r="AE565" i="2"/>
  <c r="AD565" i="2"/>
  <c r="AC565" i="2"/>
  <c r="AN564" i="2"/>
  <c r="AN574" i="2" s="1"/>
  <c r="AM564" i="2"/>
  <c r="AM574" i="2" s="1"/>
  <c r="AL564" i="2"/>
  <c r="AL574" i="2" s="1"/>
  <c r="AK564" i="2"/>
  <c r="AK574" i="2" s="1"/>
  <c r="AJ564" i="2"/>
  <c r="AJ574" i="2" s="1"/>
  <c r="AI564" i="2"/>
  <c r="AI574" i="2" s="1"/>
  <c r="AH564" i="2"/>
  <c r="AG564" i="2"/>
  <c r="AG574" i="2" s="1"/>
  <c r="AF564" i="2"/>
  <c r="AF574" i="2" s="1"/>
  <c r="AE564" i="2"/>
  <c r="AE574" i="2" s="1"/>
  <c r="AD564" i="2"/>
  <c r="AD574" i="2" s="1"/>
  <c r="AC564" i="2"/>
  <c r="AN556" i="2"/>
  <c r="AM556" i="2"/>
  <c r="AL556" i="2"/>
  <c r="AK556" i="2"/>
  <c r="AJ556" i="2"/>
  <c r="AI556" i="2"/>
  <c r="AH556" i="2"/>
  <c r="AG556" i="2"/>
  <c r="AF556" i="2"/>
  <c r="AE556" i="2"/>
  <c r="AD556" i="2"/>
  <c r="AC556" i="2"/>
  <c r="AN555" i="2"/>
  <c r="AM555" i="2"/>
  <c r="AL555" i="2"/>
  <c r="AK555" i="2"/>
  <c r="AJ555" i="2"/>
  <c r="AI555" i="2"/>
  <c r="AH555" i="2"/>
  <c r="AG555" i="2"/>
  <c r="AF555" i="2"/>
  <c r="AE555" i="2"/>
  <c r="AD555" i="2"/>
  <c r="AC555" i="2"/>
  <c r="AN554" i="2"/>
  <c r="AN557" i="2" s="1"/>
  <c r="AN558" i="2" s="1"/>
  <c r="AM554" i="2"/>
  <c r="AM557" i="2" s="1"/>
  <c r="AM558" i="2" s="1"/>
  <c r="AL554" i="2"/>
  <c r="AL557" i="2" s="1"/>
  <c r="AL558" i="2" s="1"/>
  <c r="AK554" i="2"/>
  <c r="AK557" i="2" s="1"/>
  <c r="AK558" i="2" s="1"/>
  <c r="AJ554" i="2"/>
  <c r="AJ557" i="2" s="1"/>
  <c r="AJ558" i="2" s="1"/>
  <c r="AI554" i="2"/>
  <c r="AI557" i="2" s="1"/>
  <c r="AI558" i="2" s="1"/>
  <c r="AH554" i="2"/>
  <c r="AH557" i="2" s="1"/>
  <c r="AH558" i="2" s="1"/>
  <c r="AG554" i="2"/>
  <c r="AG557" i="2" s="1"/>
  <c r="AG558" i="2" s="1"/>
  <c r="AF554" i="2"/>
  <c r="AF557" i="2" s="1"/>
  <c r="AF558" i="2" s="1"/>
  <c r="AE554" i="2"/>
  <c r="AE557" i="2" s="1"/>
  <c r="AE558" i="2" s="1"/>
  <c r="AD554" i="2"/>
  <c r="AD557" i="2" s="1"/>
  <c r="AD558" i="2" s="1"/>
  <c r="AC554" i="2"/>
  <c r="AC557" i="2" s="1"/>
  <c r="AC558" i="2" s="1"/>
  <c r="AN548" i="2"/>
  <c r="AM548" i="2"/>
  <c r="AL548" i="2"/>
  <c r="AK548" i="2"/>
  <c r="AJ548" i="2"/>
  <c r="AI548" i="2"/>
  <c r="AH548" i="2"/>
  <c r="AG548" i="2"/>
  <c r="AF548" i="2"/>
  <c r="AE548" i="2"/>
  <c r="AD548" i="2"/>
  <c r="AC548" i="2"/>
  <c r="AN547" i="2"/>
  <c r="AM547" i="2"/>
  <c r="AL547" i="2"/>
  <c r="AK547" i="2"/>
  <c r="AJ547" i="2"/>
  <c r="AI547" i="2"/>
  <c r="AH547" i="2"/>
  <c r="AG547" i="2"/>
  <c r="AF547" i="2"/>
  <c r="AE547" i="2"/>
  <c r="AD547" i="2"/>
  <c r="AC547" i="2"/>
  <c r="AN546" i="2"/>
  <c r="AM546" i="2"/>
  <c r="AL546" i="2"/>
  <c r="AK546" i="2"/>
  <c r="AJ546" i="2"/>
  <c r="AI546" i="2"/>
  <c r="AH546" i="2"/>
  <c r="AG546" i="2"/>
  <c r="AF546" i="2"/>
  <c r="AE546" i="2"/>
  <c r="AD546" i="2"/>
  <c r="AC546" i="2"/>
  <c r="AN545" i="2"/>
  <c r="AM545" i="2"/>
  <c r="AL545" i="2"/>
  <c r="AK545" i="2"/>
  <c r="AJ545" i="2"/>
  <c r="AI545" i="2"/>
  <c r="AH545" i="2"/>
  <c r="AG545" i="2"/>
  <c r="AF545" i="2"/>
  <c r="AE545" i="2"/>
  <c r="AD545" i="2"/>
  <c r="AC545" i="2"/>
  <c r="AN544" i="2"/>
  <c r="AM544" i="2"/>
  <c r="AL544" i="2"/>
  <c r="AK544" i="2"/>
  <c r="AJ544" i="2"/>
  <c r="AI544" i="2"/>
  <c r="AH544" i="2"/>
  <c r="AG544" i="2"/>
  <c r="AF544" i="2"/>
  <c r="AE544" i="2"/>
  <c r="AD544" i="2"/>
  <c r="AC544" i="2"/>
  <c r="AN543" i="2"/>
  <c r="AN549" i="2" s="1"/>
  <c r="AN550" i="2" s="1"/>
  <c r="AM543" i="2"/>
  <c r="AM549" i="2" s="1"/>
  <c r="AM550" i="2" s="1"/>
  <c r="AL543" i="2"/>
  <c r="AL549" i="2" s="1"/>
  <c r="AL550" i="2" s="1"/>
  <c r="AK543" i="2"/>
  <c r="AK549" i="2" s="1"/>
  <c r="AK550" i="2" s="1"/>
  <c r="AJ543" i="2"/>
  <c r="AJ549" i="2" s="1"/>
  <c r="AJ550" i="2" s="1"/>
  <c r="AI543" i="2"/>
  <c r="AI549" i="2" s="1"/>
  <c r="AI550" i="2" s="1"/>
  <c r="AH543" i="2"/>
  <c r="AH549" i="2" s="1"/>
  <c r="AH550" i="2" s="1"/>
  <c r="AG543" i="2"/>
  <c r="AG549" i="2" s="1"/>
  <c r="AG550" i="2" s="1"/>
  <c r="AF543" i="2"/>
  <c r="AF549" i="2" s="1"/>
  <c r="AF550" i="2" s="1"/>
  <c r="AE543" i="2"/>
  <c r="AE549" i="2" s="1"/>
  <c r="AE550" i="2" s="1"/>
  <c r="AD543" i="2"/>
  <c r="AD549" i="2" s="1"/>
  <c r="AD550" i="2" s="1"/>
  <c r="AC543" i="2"/>
  <c r="AN537" i="2"/>
  <c r="AM537" i="2"/>
  <c r="AL537" i="2"/>
  <c r="AK537" i="2"/>
  <c r="AJ537" i="2"/>
  <c r="AI537" i="2"/>
  <c r="AH537" i="2"/>
  <c r="AG537" i="2"/>
  <c r="AF537" i="2"/>
  <c r="AE537" i="2"/>
  <c r="AD537" i="2"/>
  <c r="AC537" i="2"/>
  <c r="AN536" i="2"/>
  <c r="AM536" i="2"/>
  <c r="AL536" i="2"/>
  <c r="AK536" i="2"/>
  <c r="AJ536" i="2"/>
  <c r="AI536" i="2"/>
  <c r="AH536" i="2"/>
  <c r="AG536" i="2"/>
  <c r="AF536" i="2"/>
  <c r="AE536" i="2"/>
  <c r="AD536" i="2"/>
  <c r="AC536" i="2"/>
  <c r="AN535" i="2"/>
  <c r="AN538" i="2" s="1"/>
  <c r="AN539" i="2" s="1"/>
  <c r="AM535" i="2"/>
  <c r="AM538" i="2" s="1"/>
  <c r="AM539" i="2" s="1"/>
  <c r="AL535" i="2"/>
  <c r="AL538" i="2" s="1"/>
  <c r="AL539" i="2" s="1"/>
  <c r="AK535" i="2"/>
  <c r="AK538" i="2" s="1"/>
  <c r="AK539" i="2" s="1"/>
  <c r="AJ535" i="2"/>
  <c r="AJ538" i="2" s="1"/>
  <c r="AJ539" i="2" s="1"/>
  <c r="AI535" i="2"/>
  <c r="AI538" i="2" s="1"/>
  <c r="AI539" i="2" s="1"/>
  <c r="AH535" i="2"/>
  <c r="AH538" i="2" s="1"/>
  <c r="AH539" i="2" s="1"/>
  <c r="AG535" i="2"/>
  <c r="AG538" i="2" s="1"/>
  <c r="AG539" i="2" s="1"/>
  <c r="AF535" i="2"/>
  <c r="AF538" i="2" s="1"/>
  <c r="AF539" i="2" s="1"/>
  <c r="AE535" i="2"/>
  <c r="AE538" i="2" s="1"/>
  <c r="AE539" i="2" s="1"/>
  <c r="AD535" i="2"/>
  <c r="AD538" i="2" s="1"/>
  <c r="AD539" i="2" s="1"/>
  <c r="AC535" i="2"/>
  <c r="AN529" i="2"/>
  <c r="AM529" i="2"/>
  <c r="AL529" i="2"/>
  <c r="AK529" i="2"/>
  <c r="AJ529" i="2"/>
  <c r="AI529" i="2"/>
  <c r="AH529" i="2"/>
  <c r="AG529" i="2"/>
  <c r="AF529" i="2"/>
  <c r="AE529" i="2"/>
  <c r="AD529" i="2"/>
  <c r="AC529" i="2"/>
  <c r="AN528" i="2"/>
  <c r="AM528" i="2"/>
  <c r="AL528" i="2"/>
  <c r="AK528" i="2"/>
  <c r="AJ528" i="2"/>
  <c r="AI528" i="2"/>
  <c r="AH528" i="2"/>
  <c r="AG528" i="2"/>
  <c r="AF528" i="2"/>
  <c r="AE528" i="2"/>
  <c r="AD528" i="2"/>
  <c r="AC528" i="2"/>
  <c r="AN527" i="2"/>
  <c r="AN530" i="2" s="1"/>
  <c r="AM527" i="2"/>
  <c r="AM530" i="2" s="1"/>
  <c r="AL527" i="2"/>
  <c r="AL530" i="2" s="1"/>
  <c r="AK527" i="2"/>
  <c r="AK530" i="2" s="1"/>
  <c r="AJ527" i="2"/>
  <c r="AJ530" i="2" s="1"/>
  <c r="AI527" i="2"/>
  <c r="AI530" i="2" s="1"/>
  <c r="AH527" i="2"/>
  <c r="AH530" i="2" s="1"/>
  <c r="AG527" i="2"/>
  <c r="AG530" i="2" s="1"/>
  <c r="AF527" i="2"/>
  <c r="AF530" i="2" s="1"/>
  <c r="AE527" i="2"/>
  <c r="AE530" i="2" s="1"/>
  <c r="AD527" i="2"/>
  <c r="AD530" i="2" s="1"/>
  <c r="AC527" i="2"/>
  <c r="AN525" i="2"/>
  <c r="AM525" i="2"/>
  <c r="AL525" i="2"/>
  <c r="AK525" i="2"/>
  <c r="AJ525" i="2"/>
  <c r="AI525" i="2"/>
  <c r="AH525" i="2"/>
  <c r="AG525" i="2"/>
  <c r="AF525" i="2"/>
  <c r="AE525" i="2"/>
  <c r="AD525" i="2"/>
  <c r="AC525" i="2"/>
  <c r="AN524" i="2"/>
  <c r="AM524" i="2"/>
  <c r="AL524" i="2"/>
  <c r="AK524" i="2"/>
  <c r="AJ524" i="2"/>
  <c r="AI524" i="2"/>
  <c r="AH524" i="2"/>
  <c r="AG524" i="2"/>
  <c r="AF524" i="2"/>
  <c r="AE524" i="2"/>
  <c r="AD524" i="2"/>
  <c r="AC524" i="2"/>
  <c r="AN523" i="2"/>
  <c r="AM523" i="2"/>
  <c r="AL523" i="2"/>
  <c r="AK523" i="2"/>
  <c r="AJ523" i="2"/>
  <c r="AI523" i="2"/>
  <c r="AH523" i="2"/>
  <c r="AG523" i="2"/>
  <c r="AF523" i="2"/>
  <c r="AE523" i="2"/>
  <c r="AD523" i="2"/>
  <c r="AC523" i="2"/>
  <c r="AN522" i="2"/>
  <c r="AN526" i="2" s="1"/>
  <c r="AM522" i="2"/>
  <c r="AM526" i="2" s="1"/>
  <c r="AL522" i="2"/>
  <c r="AL526" i="2" s="1"/>
  <c r="AK522" i="2"/>
  <c r="AK526" i="2" s="1"/>
  <c r="AJ522" i="2"/>
  <c r="AJ526" i="2" s="1"/>
  <c r="AI522" i="2"/>
  <c r="AI526" i="2" s="1"/>
  <c r="AH522" i="2"/>
  <c r="AH526" i="2" s="1"/>
  <c r="AG522" i="2"/>
  <c r="AG526" i="2" s="1"/>
  <c r="AF522" i="2"/>
  <c r="AF526" i="2" s="1"/>
  <c r="AE522" i="2"/>
  <c r="AE526" i="2" s="1"/>
  <c r="AD522" i="2"/>
  <c r="AD526" i="2" s="1"/>
  <c r="AC522" i="2"/>
  <c r="AN520" i="2"/>
  <c r="AM520" i="2"/>
  <c r="AL520" i="2"/>
  <c r="AK520" i="2"/>
  <c r="AJ520" i="2"/>
  <c r="AI520" i="2"/>
  <c r="AH520" i="2"/>
  <c r="AG520" i="2"/>
  <c r="AF520" i="2"/>
  <c r="AE520" i="2"/>
  <c r="AD520" i="2"/>
  <c r="AC520" i="2"/>
  <c r="AN519" i="2"/>
  <c r="AM519" i="2"/>
  <c r="AL519" i="2"/>
  <c r="AK519" i="2"/>
  <c r="AJ519" i="2"/>
  <c r="AI519" i="2"/>
  <c r="AH519" i="2"/>
  <c r="AG519" i="2"/>
  <c r="AF519" i="2"/>
  <c r="AE519" i="2"/>
  <c r="AD519" i="2"/>
  <c r="AC519" i="2"/>
  <c r="AN518" i="2"/>
  <c r="AM518" i="2"/>
  <c r="AL518" i="2"/>
  <c r="AK518" i="2"/>
  <c r="AJ518" i="2"/>
  <c r="AI518" i="2"/>
  <c r="AH518" i="2"/>
  <c r="AG518" i="2"/>
  <c r="AF518" i="2"/>
  <c r="AE518" i="2"/>
  <c r="AD518" i="2"/>
  <c r="AC518" i="2"/>
  <c r="AN517" i="2"/>
  <c r="AM517" i="2"/>
  <c r="AL517" i="2"/>
  <c r="AK517" i="2"/>
  <c r="AJ517" i="2"/>
  <c r="AI517" i="2"/>
  <c r="AH517" i="2"/>
  <c r="AG517" i="2"/>
  <c r="AF517" i="2"/>
  <c r="AE517" i="2"/>
  <c r="AD517" i="2"/>
  <c r="AC517" i="2"/>
  <c r="AN516" i="2"/>
  <c r="AM516" i="2"/>
  <c r="AL516" i="2"/>
  <c r="AK516" i="2"/>
  <c r="AJ516" i="2"/>
  <c r="AI516" i="2"/>
  <c r="AH516" i="2"/>
  <c r="AG516" i="2"/>
  <c r="AF516" i="2"/>
  <c r="AE516" i="2"/>
  <c r="AD516" i="2"/>
  <c r="AC516" i="2"/>
  <c r="AN515" i="2"/>
  <c r="AM515" i="2"/>
  <c r="AL515" i="2"/>
  <c r="AK515" i="2"/>
  <c r="AJ515" i="2"/>
  <c r="AI515" i="2"/>
  <c r="AH515" i="2"/>
  <c r="AG515" i="2"/>
  <c r="AF515" i="2"/>
  <c r="AE515" i="2"/>
  <c r="AD515" i="2"/>
  <c r="AC515" i="2"/>
  <c r="AN514" i="2"/>
  <c r="AM514" i="2"/>
  <c r="AL514" i="2"/>
  <c r="AK514" i="2"/>
  <c r="AJ514" i="2"/>
  <c r="AI514" i="2"/>
  <c r="AH514" i="2"/>
  <c r="AG514" i="2"/>
  <c r="AF514" i="2"/>
  <c r="AE514" i="2"/>
  <c r="AD514" i="2"/>
  <c r="AC514" i="2"/>
  <c r="AN513" i="2"/>
  <c r="AM513" i="2"/>
  <c r="AL513" i="2"/>
  <c r="AK513" i="2"/>
  <c r="AJ513" i="2"/>
  <c r="AI513" i="2"/>
  <c r="AH513" i="2"/>
  <c r="AG513" i="2"/>
  <c r="AF513" i="2"/>
  <c r="AE513" i="2"/>
  <c r="AD513" i="2"/>
  <c r="AC513" i="2"/>
  <c r="AN512" i="2"/>
  <c r="AM512" i="2"/>
  <c r="AL512" i="2"/>
  <c r="AK512" i="2"/>
  <c r="AJ512" i="2"/>
  <c r="AI512" i="2"/>
  <c r="AH512" i="2"/>
  <c r="AG512" i="2"/>
  <c r="AF512" i="2"/>
  <c r="AE512" i="2"/>
  <c r="AD512" i="2"/>
  <c r="AC512" i="2"/>
  <c r="AN511" i="2"/>
  <c r="AM511" i="2"/>
  <c r="AL511" i="2"/>
  <c r="AK511" i="2"/>
  <c r="AJ511" i="2"/>
  <c r="AI511" i="2"/>
  <c r="AH511" i="2"/>
  <c r="AG511" i="2"/>
  <c r="AF511" i="2"/>
  <c r="AE511" i="2"/>
  <c r="AD511" i="2"/>
  <c r="AC511" i="2"/>
  <c r="AN510" i="2"/>
  <c r="AM510" i="2"/>
  <c r="AL510" i="2"/>
  <c r="AK510" i="2"/>
  <c r="AJ510" i="2"/>
  <c r="AI510" i="2"/>
  <c r="AH510" i="2"/>
  <c r="AG510" i="2"/>
  <c r="AF510" i="2"/>
  <c r="AE510" i="2"/>
  <c r="AD510" i="2"/>
  <c r="AC510" i="2"/>
  <c r="AN509" i="2"/>
  <c r="AM509" i="2"/>
  <c r="AL509" i="2"/>
  <c r="AK509" i="2"/>
  <c r="AJ509" i="2"/>
  <c r="AI509" i="2"/>
  <c r="AH509" i="2"/>
  <c r="AG509" i="2"/>
  <c r="AF509" i="2"/>
  <c r="AE509" i="2"/>
  <c r="AD509" i="2"/>
  <c r="AC509" i="2"/>
  <c r="AN508" i="2"/>
  <c r="AM508" i="2"/>
  <c r="AL508" i="2"/>
  <c r="AK508" i="2"/>
  <c r="AJ508" i="2"/>
  <c r="AI508" i="2"/>
  <c r="AH508" i="2"/>
  <c r="AG508" i="2"/>
  <c r="AF508" i="2"/>
  <c r="AE508" i="2"/>
  <c r="AD508" i="2"/>
  <c r="AC508" i="2"/>
  <c r="AN507" i="2"/>
  <c r="AM507" i="2"/>
  <c r="AL507" i="2"/>
  <c r="AK507" i="2"/>
  <c r="AJ507" i="2"/>
  <c r="AI507" i="2"/>
  <c r="AH507" i="2"/>
  <c r="AG507" i="2"/>
  <c r="AF507" i="2"/>
  <c r="AE507" i="2"/>
  <c r="AD507" i="2"/>
  <c r="AC507" i="2"/>
  <c r="AN506" i="2"/>
  <c r="AM506" i="2"/>
  <c r="AL506" i="2"/>
  <c r="AK506" i="2"/>
  <c r="AJ506" i="2"/>
  <c r="AI506" i="2"/>
  <c r="AH506" i="2"/>
  <c r="AG506" i="2"/>
  <c r="AF506" i="2"/>
  <c r="AE506" i="2"/>
  <c r="AD506" i="2"/>
  <c r="AC506" i="2"/>
  <c r="AN505" i="2"/>
  <c r="AM505" i="2"/>
  <c r="AL505" i="2"/>
  <c r="AK505" i="2"/>
  <c r="AJ505" i="2"/>
  <c r="AI505" i="2"/>
  <c r="AH505" i="2"/>
  <c r="AG505" i="2"/>
  <c r="AF505" i="2"/>
  <c r="AE505" i="2"/>
  <c r="AD505" i="2"/>
  <c r="AC505" i="2"/>
  <c r="AN504" i="2"/>
  <c r="AM504" i="2"/>
  <c r="AL504" i="2"/>
  <c r="AK504" i="2"/>
  <c r="AJ504" i="2"/>
  <c r="AI504" i="2"/>
  <c r="AH504" i="2"/>
  <c r="AG504" i="2"/>
  <c r="AF504" i="2"/>
  <c r="AE504" i="2"/>
  <c r="AD504" i="2"/>
  <c r="AC504" i="2"/>
  <c r="AN503" i="2"/>
  <c r="AM503" i="2"/>
  <c r="AL503" i="2"/>
  <c r="AK503" i="2"/>
  <c r="AJ503" i="2"/>
  <c r="AI503" i="2"/>
  <c r="AH503" i="2"/>
  <c r="AG503" i="2"/>
  <c r="AF503" i="2"/>
  <c r="AE503" i="2"/>
  <c r="AD503" i="2"/>
  <c r="AC503" i="2"/>
  <c r="AN502" i="2"/>
  <c r="AM502" i="2"/>
  <c r="AL502" i="2"/>
  <c r="AK502" i="2"/>
  <c r="AJ502" i="2"/>
  <c r="AI502" i="2"/>
  <c r="AH502" i="2"/>
  <c r="AG502" i="2"/>
  <c r="AF502" i="2"/>
  <c r="AE502" i="2"/>
  <c r="AD502" i="2"/>
  <c r="AC502" i="2"/>
  <c r="AN501" i="2"/>
  <c r="AM501" i="2"/>
  <c r="AL501" i="2"/>
  <c r="AK501" i="2"/>
  <c r="AJ501" i="2"/>
  <c r="AI501" i="2"/>
  <c r="AH501" i="2"/>
  <c r="AG501" i="2"/>
  <c r="AF501" i="2"/>
  <c r="AE501" i="2"/>
  <c r="AD501" i="2"/>
  <c r="AC501" i="2"/>
  <c r="AN500" i="2"/>
  <c r="AM500" i="2"/>
  <c r="AL500" i="2"/>
  <c r="AK500" i="2"/>
  <c r="AJ500" i="2"/>
  <c r="AI500" i="2"/>
  <c r="AH500" i="2"/>
  <c r="AG500" i="2"/>
  <c r="AF500" i="2"/>
  <c r="AE500" i="2"/>
  <c r="AD500" i="2"/>
  <c r="AC500" i="2"/>
  <c r="AN499" i="2"/>
  <c r="AM499" i="2"/>
  <c r="AL499" i="2"/>
  <c r="AK499" i="2"/>
  <c r="AJ499" i="2"/>
  <c r="AI499" i="2"/>
  <c r="AH499" i="2"/>
  <c r="AG499" i="2"/>
  <c r="AF499" i="2"/>
  <c r="AE499" i="2"/>
  <c r="AD499" i="2"/>
  <c r="AC499" i="2"/>
  <c r="AN498" i="2"/>
  <c r="AM498" i="2"/>
  <c r="AL498" i="2"/>
  <c r="AK498" i="2"/>
  <c r="AJ498" i="2"/>
  <c r="AI498" i="2"/>
  <c r="AH498" i="2"/>
  <c r="AG498" i="2"/>
  <c r="AF498" i="2"/>
  <c r="AE498" i="2"/>
  <c r="AD498" i="2"/>
  <c r="AC498" i="2"/>
  <c r="AN497" i="2"/>
  <c r="AM497" i="2"/>
  <c r="AL497" i="2"/>
  <c r="AK497" i="2"/>
  <c r="AJ497" i="2"/>
  <c r="AI497" i="2"/>
  <c r="AH497" i="2"/>
  <c r="AG497" i="2"/>
  <c r="AF497" i="2"/>
  <c r="AE497" i="2"/>
  <c r="AD497" i="2"/>
  <c r="AC497" i="2"/>
  <c r="AN496" i="2"/>
  <c r="AM496" i="2"/>
  <c r="AL496" i="2"/>
  <c r="AK496" i="2"/>
  <c r="AJ496" i="2"/>
  <c r="AI496" i="2"/>
  <c r="AH496" i="2"/>
  <c r="AG496" i="2"/>
  <c r="AF496" i="2"/>
  <c r="AE496" i="2"/>
  <c r="AD496" i="2"/>
  <c r="AC496" i="2"/>
  <c r="AN495" i="2"/>
  <c r="AM495" i="2"/>
  <c r="AL495" i="2"/>
  <c r="AK495" i="2"/>
  <c r="AJ495" i="2"/>
  <c r="AI495" i="2"/>
  <c r="AH495" i="2"/>
  <c r="AG495" i="2"/>
  <c r="AF495" i="2"/>
  <c r="AE495" i="2"/>
  <c r="AD495" i="2"/>
  <c r="AC495" i="2"/>
  <c r="AN494" i="2"/>
  <c r="AM494" i="2"/>
  <c r="AL494" i="2"/>
  <c r="AK494" i="2"/>
  <c r="AJ494" i="2"/>
  <c r="AI494" i="2"/>
  <c r="AH494" i="2"/>
  <c r="AG494" i="2"/>
  <c r="AF494" i="2"/>
  <c r="AE494" i="2"/>
  <c r="AD494" i="2"/>
  <c r="AC494" i="2"/>
  <c r="AN493" i="2"/>
  <c r="AN521" i="2" s="1"/>
  <c r="AM493" i="2"/>
  <c r="AL493" i="2"/>
  <c r="AL521" i="2" s="1"/>
  <c r="AK493" i="2"/>
  <c r="AK521" i="2" s="1"/>
  <c r="AJ493" i="2"/>
  <c r="AJ521" i="2" s="1"/>
  <c r="AI493" i="2"/>
  <c r="AH493" i="2"/>
  <c r="AG493" i="2"/>
  <c r="AG521" i="2" s="1"/>
  <c r="AF493" i="2"/>
  <c r="AF521" i="2" s="1"/>
  <c r="AE493" i="2"/>
  <c r="AD493" i="2"/>
  <c r="AD521" i="2" s="1"/>
  <c r="AC493" i="2"/>
  <c r="AN481" i="2"/>
  <c r="AM481" i="2"/>
  <c r="AL481" i="2"/>
  <c r="AK481" i="2"/>
  <c r="AJ481" i="2"/>
  <c r="AI481" i="2"/>
  <c r="AH481" i="2"/>
  <c r="AG481" i="2"/>
  <c r="AF481" i="2"/>
  <c r="AE481" i="2"/>
  <c r="AD481" i="2"/>
  <c r="AC481" i="2"/>
  <c r="AN480" i="2"/>
  <c r="AN482" i="2" s="1"/>
  <c r="AM480" i="2"/>
  <c r="AM482" i="2" s="1"/>
  <c r="AL480" i="2"/>
  <c r="AL482" i="2" s="1"/>
  <c r="AK480" i="2"/>
  <c r="AK482" i="2" s="1"/>
  <c r="AJ480" i="2"/>
  <c r="AJ482" i="2" s="1"/>
  <c r="AI480" i="2"/>
  <c r="AI482" i="2" s="1"/>
  <c r="AH480" i="2"/>
  <c r="AH482" i="2" s="1"/>
  <c r="AG480" i="2"/>
  <c r="AG482" i="2" s="1"/>
  <c r="AF480" i="2"/>
  <c r="AF482" i="2" s="1"/>
  <c r="AE480" i="2"/>
  <c r="AE482" i="2" s="1"/>
  <c r="AD480" i="2"/>
  <c r="AD482" i="2" s="1"/>
  <c r="AC480" i="2"/>
  <c r="AC482" i="2" s="1"/>
  <c r="AN478" i="2"/>
  <c r="AM478" i="2"/>
  <c r="AL478" i="2"/>
  <c r="AK478" i="2"/>
  <c r="AJ478" i="2"/>
  <c r="AI478" i="2"/>
  <c r="AH478" i="2"/>
  <c r="AG478" i="2"/>
  <c r="AF478" i="2"/>
  <c r="AE478" i="2"/>
  <c r="AD478" i="2"/>
  <c r="AC478" i="2"/>
  <c r="AN477" i="2"/>
  <c r="AM477" i="2"/>
  <c r="AL477" i="2"/>
  <c r="AK477" i="2"/>
  <c r="AJ477" i="2"/>
  <c r="AI477" i="2"/>
  <c r="AH477" i="2"/>
  <c r="AG477" i="2"/>
  <c r="AF477" i="2"/>
  <c r="AE477" i="2"/>
  <c r="AD477" i="2"/>
  <c r="AC477" i="2"/>
  <c r="AN476" i="2"/>
  <c r="AM476" i="2"/>
  <c r="AL476" i="2"/>
  <c r="AK476" i="2"/>
  <c r="AJ476" i="2"/>
  <c r="AI476" i="2"/>
  <c r="AH476" i="2"/>
  <c r="AG476" i="2"/>
  <c r="AF476" i="2"/>
  <c r="AE476" i="2"/>
  <c r="AD476" i="2"/>
  <c r="AC476" i="2"/>
  <c r="AN475" i="2"/>
  <c r="AM475" i="2"/>
  <c r="AL475" i="2"/>
  <c r="AK475" i="2"/>
  <c r="AJ475" i="2"/>
  <c r="AI475" i="2"/>
  <c r="AH475" i="2"/>
  <c r="AG475" i="2"/>
  <c r="AF475" i="2"/>
  <c r="AE475" i="2"/>
  <c r="AD475" i="2"/>
  <c r="AC475" i="2"/>
  <c r="AN474" i="2"/>
  <c r="AM474" i="2"/>
  <c r="AL474" i="2"/>
  <c r="AK474" i="2"/>
  <c r="AJ474" i="2"/>
  <c r="AI474" i="2"/>
  <c r="AH474" i="2"/>
  <c r="AG474" i="2"/>
  <c r="AF474" i="2"/>
  <c r="AE474" i="2"/>
  <c r="AD474" i="2"/>
  <c r="AC474" i="2"/>
  <c r="AN473" i="2"/>
  <c r="AM473" i="2"/>
  <c r="AL473" i="2"/>
  <c r="AK473" i="2"/>
  <c r="AJ473" i="2"/>
  <c r="AI473" i="2"/>
  <c r="AH473" i="2"/>
  <c r="AG473" i="2"/>
  <c r="AF473" i="2"/>
  <c r="AE473" i="2"/>
  <c r="AD473" i="2"/>
  <c r="AC473" i="2"/>
  <c r="AN472" i="2"/>
  <c r="AM472" i="2"/>
  <c r="AL472" i="2"/>
  <c r="AK472" i="2"/>
  <c r="AJ472" i="2"/>
  <c r="AI472" i="2"/>
  <c r="AH472" i="2"/>
  <c r="AG472" i="2"/>
  <c r="AF472" i="2"/>
  <c r="AE472" i="2"/>
  <c r="AD472" i="2"/>
  <c r="AC472" i="2"/>
  <c r="AN471" i="2"/>
  <c r="AM471" i="2"/>
  <c r="AL471" i="2"/>
  <c r="AK471" i="2"/>
  <c r="AJ471" i="2"/>
  <c r="AI471" i="2"/>
  <c r="AH471" i="2"/>
  <c r="AG471" i="2"/>
  <c r="AF471" i="2"/>
  <c r="AE471" i="2"/>
  <c r="AD471" i="2"/>
  <c r="AC471" i="2"/>
  <c r="AN470" i="2"/>
  <c r="AM470" i="2"/>
  <c r="AL470" i="2"/>
  <c r="AK470" i="2"/>
  <c r="AJ470" i="2"/>
  <c r="AI470" i="2"/>
  <c r="AH470" i="2"/>
  <c r="AG470" i="2"/>
  <c r="AF470" i="2"/>
  <c r="AE470" i="2"/>
  <c r="AD470" i="2"/>
  <c r="AC470" i="2"/>
  <c r="AN469" i="2"/>
  <c r="AM469" i="2"/>
  <c r="AL469" i="2"/>
  <c r="AK469" i="2"/>
  <c r="AJ469" i="2"/>
  <c r="AI469" i="2"/>
  <c r="AH469" i="2"/>
  <c r="AG469" i="2"/>
  <c r="AF469" i="2"/>
  <c r="AE469" i="2"/>
  <c r="AD469" i="2"/>
  <c r="AC469" i="2"/>
  <c r="AN468" i="2"/>
  <c r="AM468" i="2"/>
  <c r="AL468" i="2"/>
  <c r="AK468" i="2"/>
  <c r="AJ468" i="2"/>
  <c r="AI468" i="2"/>
  <c r="AH468" i="2"/>
  <c r="AG468" i="2"/>
  <c r="AF468" i="2"/>
  <c r="AE468" i="2"/>
  <c r="AD468" i="2"/>
  <c r="AC468" i="2"/>
  <c r="AN467" i="2"/>
  <c r="AM467" i="2"/>
  <c r="AL467" i="2"/>
  <c r="AK467" i="2"/>
  <c r="AJ467" i="2"/>
  <c r="AI467" i="2"/>
  <c r="AH467" i="2"/>
  <c r="AG467" i="2"/>
  <c r="AF467" i="2"/>
  <c r="AE467" i="2"/>
  <c r="AD467" i="2"/>
  <c r="AC467" i="2"/>
  <c r="AN466" i="2"/>
  <c r="AM466" i="2"/>
  <c r="AL466" i="2"/>
  <c r="AK466" i="2"/>
  <c r="AJ466" i="2"/>
  <c r="AI466" i="2"/>
  <c r="AH466" i="2"/>
  <c r="AG466" i="2"/>
  <c r="AF466" i="2"/>
  <c r="AE466" i="2"/>
  <c r="AD466" i="2"/>
  <c r="AC466" i="2"/>
  <c r="AN465" i="2"/>
  <c r="AM465" i="2"/>
  <c r="AL465" i="2"/>
  <c r="AK465" i="2"/>
  <c r="AJ465" i="2"/>
  <c r="AI465" i="2"/>
  <c r="AH465" i="2"/>
  <c r="AG465" i="2"/>
  <c r="AF465" i="2"/>
  <c r="AE465" i="2"/>
  <c r="AD465" i="2"/>
  <c r="AC465" i="2"/>
  <c r="AN464" i="2"/>
  <c r="AM464" i="2"/>
  <c r="AL464" i="2"/>
  <c r="AK464" i="2"/>
  <c r="AJ464" i="2"/>
  <c r="AI464" i="2"/>
  <c r="AH464" i="2"/>
  <c r="AG464" i="2"/>
  <c r="AF464" i="2"/>
  <c r="AE464" i="2"/>
  <c r="AD464" i="2"/>
  <c r="AC464" i="2"/>
  <c r="AN463" i="2"/>
  <c r="AM463" i="2"/>
  <c r="AL463" i="2"/>
  <c r="AK463" i="2"/>
  <c r="AJ463" i="2"/>
  <c r="AI463" i="2"/>
  <c r="AH463" i="2"/>
  <c r="AG463" i="2"/>
  <c r="AF463" i="2"/>
  <c r="AE463" i="2"/>
  <c r="AD463" i="2"/>
  <c r="AC463" i="2"/>
  <c r="AN462" i="2"/>
  <c r="AM462" i="2"/>
  <c r="AL462" i="2"/>
  <c r="AK462" i="2"/>
  <c r="AJ462" i="2"/>
  <c r="AI462" i="2"/>
  <c r="AH462" i="2"/>
  <c r="AG462" i="2"/>
  <c r="AF462" i="2"/>
  <c r="AE462" i="2"/>
  <c r="AD462" i="2"/>
  <c r="AC462" i="2"/>
  <c r="AN461" i="2"/>
  <c r="AM461" i="2"/>
  <c r="AL461" i="2"/>
  <c r="AK461" i="2"/>
  <c r="AJ461" i="2"/>
  <c r="AI461" i="2"/>
  <c r="AH461" i="2"/>
  <c r="AG461" i="2"/>
  <c r="AF461" i="2"/>
  <c r="AE461" i="2"/>
  <c r="AD461" i="2"/>
  <c r="AC461" i="2"/>
  <c r="AN460" i="2"/>
  <c r="AN479" i="2" s="1"/>
  <c r="AM460" i="2"/>
  <c r="AM479" i="2" s="1"/>
  <c r="AM483" i="2" s="1"/>
  <c r="AL460" i="2"/>
  <c r="AK460" i="2"/>
  <c r="AK479" i="2" s="1"/>
  <c r="AJ460" i="2"/>
  <c r="AJ479" i="2" s="1"/>
  <c r="AI460" i="2"/>
  <c r="AI479" i="2" s="1"/>
  <c r="AI483" i="2" s="1"/>
  <c r="AH460" i="2"/>
  <c r="AH479" i="2" s="1"/>
  <c r="AG460" i="2"/>
  <c r="AG479" i="2" s="1"/>
  <c r="AF460" i="2"/>
  <c r="AF479" i="2" s="1"/>
  <c r="AE460" i="2"/>
  <c r="AE479" i="2" s="1"/>
  <c r="AE483" i="2" s="1"/>
  <c r="AD460" i="2"/>
  <c r="AD479" i="2" s="1"/>
  <c r="AC460" i="2"/>
  <c r="AN454" i="2"/>
  <c r="AM454" i="2"/>
  <c r="AL454" i="2"/>
  <c r="AK454" i="2"/>
  <c r="AJ454" i="2"/>
  <c r="AI454" i="2"/>
  <c r="AH454" i="2"/>
  <c r="AG454" i="2"/>
  <c r="AF454" i="2"/>
  <c r="AE454" i="2"/>
  <c r="AD454" i="2"/>
  <c r="AC454" i="2"/>
  <c r="AN453" i="2"/>
  <c r="AM453" i="2"/>
  <c r="AL453" i="2"/>
  <c r="AK453" i="2"/>
  <c r="AJ453" i="2"/>
  <c r="AI453" i="2"/>
  <c r="AH453" i="2"/>
  <c r="AG453" i="2"/>
  <c r="AF453" i="2"/>
  <c r="AE453" i="2"/>
  <c r="AD453" i="2"/>
  <c r="AC453" i="2"/>
  <c r="AN452" i="2"/>
  <c r="AM452" i="2"/>
  <c r="AL452" i="2"/>
  <c r="AK452" i="2"/>
  <c r="AJ452" i="2"/>
  <c r="AI452" i="2"/>
  <c r="AH452" i="2"/>
  <c r="AG452" i="2"/>
  <c r="AF452" i="2"/>
  <c r="AE452" i="2"/>
  <c r="AD452" i="2"/>
  <c r="AC452" i="2"/>
  <c r="AN451" i="2"/>
  <c r="AM451" i="2"/>
  <c r="AL451" i="2"/>
  <c r="AK451" i="2"/>
  <c r="AJ451" i="2"/>
  <c r="AI451" i="2"/>
  <c r="AH451" i="2"/>
  <c r="AG451" i="2"/>
  <c r="AF451" i="2"/>
  <c r="AE451" i="2"/>
  <c r="AD451" i="2"/>
  <c r="AC451" i="2"/>
  <c r="AN450" i="2"/>
  <c r="AM450" i="2"/>
  <c r="AL450" i="2"/>
  <c r="AK450" i="2"/>
  <c r="AJ450" i="2"/>
  <c r="AI450" i="2"/>
  <c r="AH450" i="2"/>
  <c r="AG450" i="2"/>
  <c r="AF450" i="2"/>
  <c r="AE450" i="2"/>
  <c r="AD450" i="2"/>
  <c r="AC450" i="2"/>
  <c r="AN449" i="2"/>
  <c r="AM449" i="2"/>
  <c r="AL449" i="2"/>
  <c r="AK449" i="2"/>
  <c r="AJ449" i="2"/>
  <c r="AI449" i="2"/>
  <c r="AH449" i="2"/>
  <c r="AG449" i="2"/>
  <c r="AF449" i="2"/>
  <c r="AE449" i="2"/>
  <c r="AD449" i="2"/>
  <c r="AC449" i="2"/>
  <c r="AN448" i="2"/>
  <c r="AM448" i="2"/>
  <c r="AL448" i="2"/>
  <c r="AK448" i="2"/>
  <c r="AJ448" i="2"/>
  <c r="AI448" i="2"/>
  <c r="AH448" i="2"/>
  <c r="AG448" i="2"/>
  <c r="AF448" i="2"/>
  <c r="AE448" i="2"/>
  <c r="AD448" i="2"/>
  <c r="AC448" i="2"/>
  <c r="AN447" i="2"/>
  <c r="AM447" i="2"/>
  <c r="AL447" i="2"/>
  <c r="AK447" i="2"/>
  <c r="AJ447" i="2"/>
  <c r="AI447" i="2"/>
  <c r="AH447" i="2"/>
  <c r="AG447" i="2"/>
  <c r="AF447" i="2"/>
  <c r="AE447" i="2"/>
  <c r="AD447" i="2"/>
  <c r="AC447" i="2"/>
  <c r="AN446" i="2"/>
  <c r="AN455" i="2" s="1"/>
  <c r="AN456" i="2" s="1"/>
  <c r="AM446" i="2"/>
  <c r="AM455" i="2" s="1"/>
  <c r="AM456" i="2" s="1"/>
  <c r="AL446" i="2"/>
  <c r="AL455" i="2" s="1"/>
  <c r="AL456" i="2" s="1"/>
  <c r="AK446" i="2"/>
  <c r="AK455" i="2" s="1"/>
  <c r="AK456" i="2" s="1"/>
  <c r="AJ446" i="2"/>
  <c r="AJ455" i="2" s="1"/>
  <c r="AJ456" i="2" s="1"/>
  <c r="AI446" i="2"/>
  <c r="AI455" i="2" s="1"/>
  <c r="AI456" i="2" s="1"/>
  <c r="AH446" i="2"/>
  <c r="AH455" i="2" s="1"/>
  <c r="AH456" i="2" s="1"/>
  <c r="AG446" i="2"/>
  <c r="AG455" i="2" s="1"/>
  <c r="AG456" i="2" s="1"/>
  <c r="AF446" i="2"/>
  <c r="AF455" i="2" s="1"/>
  <c r="AF456" i="2" s="1"/>
  <c r="AE446" i="2"/>
  <c r="AE455" i="2" s="1"/>
  <c r="AE456" i="2" s="1"/>
  <c r="AD446" i="2"/>
  <c r="AD455" i="2" s="1"/>
  <c r="AD456" i="2" s="1"/>
  <c r="AC446" i="2"/>
  <c r="AN440" i="2"/>
  <c r="AM440" i="2"/>
  <c r="AL440" i="2"/>
  <c r="AK440" i="2"/>
  <c r="AJ440" i="2"/>
  <c r="AI440" i="2"/>
  <c r="AH440" i="2"/>
  <c r="AG440" i="2"/>
  <c r="AF440" i="2"/>
  <c r="AE440" i="2"/>
  <c r="AD440" i="2"/>
  <c r="AC440" i="2"/>
  <c r="AN439" i="2"/>
  <c r="AM439" i="2"/>
  <c r="AL439" i="2"/>
  <c r="AK439" i="2"/>
  <c r="AJ439" i="2"/>
  <c r="AI439" i="2"/>
  <c r="AH439" i="2"/>
  <c r="AG439" i="2"/>
  <c r="AF439" i="2"/>
  <c r="AE439" i="2"/>
  <c r="AD439" i="2"/>
  <c r="AC439" i="2"/>
  <c r="AN438" i="2"/>
  <c r="AM438" i="2"/>
  <c r="AM441" i="2" s="1"/>
  <c r="AM442" i="2" s="1"/>
  <c r="AL438" i="2"/>
  <c r="AL441" i="2" s="1"/>
  <c r="AL442" i="2" s="1"/>
  <c r="AK438" i="2"/>
  <c r="AK441" i="2" s="1"/>
  <c r="AK442" i="2" s="1"/>
  <c r="AJ438" i="2"/>
  <c r="AJ441" i="2" s="1"/>
  <c r="AJ442" i="2" s="1"/>
  <c r="AI438" i="2"/>
  <c r="AI441" i="2" s="1"/>
  <c r="AI442" i="2" s="1"/>
  <c r="AH438" i="2"/>
  <c r="AH441" i="2" s="1"/>
  <c r="AH442" i="2" s="1"/>
  <c r="AG438" i="2"/>
  <c r="AG441" i="2" s="1"/>
  <c r="AG442" i="2" s="1"/>
  <c r="AF438" i="2"/>
  <c r="AF441" i="2" s="1"/>
  <c r="AF442" i="2" s="1"/>
  <c r="AE438" i="2"/>
  <c r="AE441" i="2" s="1"/>
  <c r="AE442" i="2" s="1"/>
  <c r="AD438" i="2"/>
  <c r="AD441" i="2" s="1"/>
  <c r="AD442" i="2" s="1"/>
  <c r="AC438" i="2"/>
  <c r="AN431" i="2"/>
  <c r="AM431" i="2"/>
  <c r="AL431" i="2"/>
  <c r="AK431" i="2"/>
  <c r="AJ431" i="2"/>
  <c r="AI431" i="2"/>
  <c r="AH431" i="2"/>
  <c r="AG431" i="2"/>
  <c r="AF431" i="2"/>
  <c r="AE431" i="2"/>
  <c r="AD431" i="2"/>
  <c r="AC431" i="2"/>
  <c r="AN430" i="2"/>
  <c r="AM430" i="2"/>
  <c r="AL430" i="2"/>
  <c r="AK430" i="2"/>
  <c r="AJ430" i="2"/>
  <c r="AI430" i="2"/>
  <c r="AH430" i="2"/>
  <c r="AG430" i="2"/>
  <c r="AF430" i="2"/>
  <c r="AE430" i="2"/>
  <c r="AD430" i="2"/>
  <c r="AC430" i="2"/>
  <c r="AN429" i="2"/>
  <c r="AM429" i="2"/>
  <c r="AL429" i="2"/>
  <c r="AK429" i="2"/>
  <c r="AJ429" i="2"/>
  <c r="AI429" i="2"/>
  <c r="AH429" i="2"/>
  <c r="AG429" i="2"/>
  <c r="AF429" i="2"/>
  <c r="AE429" i="2"/>
  <c r="AD429" i="2"/>
  <c r="AC429" i="2"/>
  <c r="AN428" i="2"/>
  <c r="AN432" i="2" s="1"/>
  <c r="AM428" i="2"/>
  <c r="AM432" i="2" s="1"/>
  <c r="AL428" i="2"/>
  <c r="AL432" i="2" s="1"/>
  <c r="AK428" i="2"/>
  <c r="AK432" i="2" s="1"/>
  <c r="AJ428" i="2"/>
  <c r="AJ432" i="2" s="1"/>
  <c r="AI428" i="2"/>
  <c r="AI432" i="2" s="1"/>
  <c r="AH428" i="2"/>
  <c r="AH432" i="2" s="1"/>
  <c r="AG428" i="2"/>
  <c r="AG432" i="2" s="1"/>
  <c r="AF428" i="2"/>
  <c r="AF432" i="2" s="1"/>
  <c r="AE428" i="2"/>
  <c r="AE432" i="2" s="1"/>
  <c r="AD428" i="2"/>
  <c r="AD432" i="2" s="1"/>
  <c r="AC428" i="2"/>
  <c r="AN426" i="2"/>
  <c r="AM426" i="2"/>
  <c r="AL426" i="2"/>
  <c r="AK426" i="2"/>
  <c r="AJ426" i="2"/>
  <c r="AI426" i="2"/>
  <c r="AH426" i="2"/>
  <c r="AG426" i="2"/>
  <c r="AF426" i="2"/>
  <c r="AE426" i="2"/>
  <c r="AD426" i="2"/>
  <c r="AC426" i="2"/>
  <c r="AN425" i="2"/>
  <c r="AM425" i="2"/>
  <c r="AL425" i="2"/>
  <c r="AK425" i="2"/>
  <c r="AJ425" i="2"/>
  <c r="AI425" i="2"/>
  <c r="AH425" i="2"/>
  <c r="AG425" i="2"/>
  <c r="AF425" i="2"/>
  <c r="AE425" i="2"/>
  <c r="AD425" i="2"/>
  <c r="AC425" i="2"/>
  <c r="AN424" i="2"/>
  <c r="AM424" i="2"/>
  <c r="AL424" i="2"/>
  <c r="AK424" i="2"/>
  <c r="AJ424" i="2"/>
  <c r="AI424" i="2"/>
  <c r="AH424" i="2"/>
  <c r="AG424" i="2"/>
  <c r="AF424" i="2"/>
  <c r="AE424" i="2"/>
  <c r="AD424" i="2"/>
  <c r="AC424" i="2"/>
  <c r="AN423" i="2"/>
  <c r="AM423" i="2"/>
  <c r="AL423" i="2"/>
  <c r="AK423" i="2"/>
  <c r="AJ423" i="2"/>
  <c r="AI423" i="2"/>
  <c r="AH423" i="2"/>
  <c r="AG423" i="2"/>
  <c r="AF423" i="2"/>
  <c r="AE423" i="2"/>
  <c r="AD423" i="2"/>
  <c r="AC423" i="2"/>
  <c r="AN422" i="2"/>
  <c r="AM422" i="2"/>
  <c r="AL422" i="2"/>
  <c r="AK422" i="2"/>
  <c r="AJ422" i="2"/>
  <c r="AI422" i="2"/>
  <c r="AH422" i="2"/>
  <c r="AG422" i="2"/>
  <c r="AF422" i="2"/>
  <c r="AE422" i="2"/>
  <c r="AD422" i="2"/>
  <c r="AC422" i="2"/>
  <c r="AN421" i="2"/>
  <c r="AM421" i="2"/>
  <c r="AL421" i="2"/>
  <c r="AK421" i="2"/>
  <c r="AJ421" i="2"/>
  <c r="AI421" i="2"/>
  <c r="AH421" i="2"/>
  <c r="AG421" i="2"/>
  <c r="AF421" i="2"/>
  <c r="AE421" i="2"/>
  <c r="AD421" i="2"/>
  <c r="AC421" i="2"/>
  <c r="AN420" i="2"/>
  <c r="AM420" i="2"/>
  <c r="AL420" i="2"/>
  <c r="AK420" i="2"/>
  <c r="AJ420" i="2"/>
  <c r="AI420" i="2"/>
  <c r="AH420" i="2"/>
  <c r="AG420" i="2"/>
  <c r="AF420" i="2"/>
  <c r="AE420" i="2"/>
  <c r="AD420" i="2"/>
  <c r="AC420" i="2"/>
  <c r="AN419" i="2"/>
  <c r="AM419" i="2"/>
  <c r="AL419" i="2"/>
  <c r="AK419" i="2"/>
  <c r="AJ419" i="2"/>
  <c r="AI419" i="2"/>
  <c r="AH419" i="2"/>
  <c r="AG419" i="2"/>
  <c r="AF419" i="2"/>
  <c r="AE419" i="2"/>
  <c r="AD419" i="2"/>
  <c r="AC419" i="2"/>
  <c r="AN418" i="2"/>
  <c r="AM418" i="2"/>
  <c r="AL418" i="2"/>
  <c r="AK418" i="2"/>
  <c r="AJ418" i="2"/>
  <c r="AI418" i="2"/>
  <c r="AH418" i="2"/>
  <c r="AG418" i="2"/>
  <c r="AF418" i="2"/>
  <c r="AE418" i="2"/>
  <c r="AD418" i="2"/>
  <c r="AC418" i="2"/>
  <c r="AN417" i="2"/>
  <c r="AM417" i="2"/>
  <c r="AL417" i="2"/>
  <c r="AK417" i="2"/>
  <c r="AJ417" i="2"/>
  <c r="AI417" i="2"/>
  <c r="AH417" i="2"/>
  <c r="AG417" i="2"/>
  <c r="AF417" i="2"/>
  <c r="AE417" i="2"/>
  <c r="AD417" i="2"/>
  <c r="AC417" i="2"/>
  <c r="AN416" i="2"/>
  <c r="AM416" i="2"/>
  <c r="AL416" i="2"/>
  <c r="AK416" i="2"/>
  <c r="AJ416" i="2"/>
  <c r="AI416" i="2"/>
  <c r="AH416" i="2"/>
  <c r="AG416" i="2"/>
  <c r="AF416" i="2"/>
  <c r="AE416" i="2"/>
  <c r="AD416" i="2"/>
  <c r="AC416" i="2"/>
  <c r="AN415" i="2"/>
  <c r="AM415" i="2"/>
  <c r="AL415" i="2"/>
  <c r="AK415" i="2"/>
  <c r="AJ415" i="2"/>
  <c r="AI415" i="2"/>
  <c r="AH415" i="2"/>
  <c r="AG415" i="2"/>
  <c r="AF415" i="2"/>
  <c r="AE415" i="2"/>
  <c r="AD415" i="2"/>
  <c r="AC415" i="2"/>
  <c r="AN414" i="2"/>
  <c r="AM414" i="2"/>
  <c r="AL414" i="2"/>
  <c r="AK414" i="2"/>
  <c r="AJ414" i="2"/>
  <c r="AI414" i="2"/>
  <c r="AH414" i="2"/>
  <c r="AG414" i="2"/>
  <c r="AF414" i="2"/>
  <c r="AE414" i="2"/>
  <c r="AD414" i="2"/>
  <c r="AC414" i="2"/>
  <c r="AN413" i="2"/>
  <c r="AM413" i="2"/>
  <c r="AL413" i="2"/>
  <c r="AK413" i="2"/>
  <c r="AJ413" i="2"/>
  <c r="AI413" i="2"/>
  <c r="AH413" i="2"/>
  <c r="AG413" i="2"/>
  <c r="AF413" i="2"/>
  <c r="AE413" i="2"/>
  <c r="AD413" i="2"/>
  <c r="AC413" i="2"/>
  <c r="AN412" i="2"/>
  <c r="AM412" i="2"/>
  <c r="AL412" i="2"/>
  <c r="AK412" i="2"/>
  <c r="AJ412" i="2"/>
  <c r="AI412" i="2"/>
  <c r="AH412" i="2"/>
  <c r="AG412" i="2"/>
  <c r="AF412" i="2"/>
  <c r="AE412" i="2"/>
  <c r="AD412" i="2"/>
  <c r="AC412" i="2"/>
  <c r="AN411" i="2"/>
  <c r="AM411" i="2"/>
  <c r="AL411" i="2"/>
  <c r="AK411" i="2"/>
  <c r="AJ411" i="2"/>
  <c r="AI411" i="2"/>
  <c r="AH411" i="2"/>
  <c r="AG411" i="2"/>
  <c r="AF411" i="2"/>
  <c r="AE411" i="2"/>
  <c r="AD411" i="2"/>
  <c r="AC411" i="2"/>
  <c r="AN410" i="2"/>
  <c r="AM410" i="2"/>
  <c r="AL410" i="2"/>
  <c r="AK410" i="2"/>
  <c r="AJ410" i="2"/>
  <c r="AI410" i="2"/>
  <c r="AH410" i="2"/>
  <c r="AG410" i="2"/>
  <c r="AF410" i="2"/>
  <c r="AE410" i="2"/>
  <c r="AD410" i="2"/>
  <c r="AC410" i="2"/>
  <c r="AN409" i="2"/>
  <c r="AM409" i="2"/>
  <c r="AL409" i="2"/>
  <c r="AK409" i="2"/>
  <c r="AJ409" i="2"/>
  <c r="AI409" i="2"/>
  <c r="AH409" i="2"/>
  <c r="AG409" i="2"/>
  <c r="AF409" i="2"/>
  <c r="AE409" i="2"/>
  <c r="AD409" i="2"/>
  <c r="AC409" i="2"/>
  <c r="AN408" i="2"/>
  <c r="AM408" i="2"/>
  <c r="AL408" i="2"/>
  <c r="AK408" i="2"/>
  <c r="AJ408" i="2"/>
  <c r="AI408" i="2"/>
  <c r="AH408" i="2"/>
  <c r="AG408" i="2"/>
  <c r="AF408" i="2"/>
  <c r="AE408" i="2"/>
  <c r="AD408" i="2"/>
  <c r="AC408" i="2"/>
  <c r="AN407" i="2"/>
  <c r="AM407" i="2"/>
  <c r="AL407" i="2"/>
  <c r="AK407" i="2"/>
  <c r="AJ407" i="2"/>
  <c r="AI407" i="2"/>
  <c r="AH407" i="2"/>
  <c r="AG407" i="2"/>
  <c r="AF407" i="2"/>
  <c r="AE407" i="2"/>
  <c r="AD407" i="2"/>
  <c r="AC407" i="2"/>
  <c r="AN406" i="2"/>
  <c r="AM406" i="2"/>
  <c r="AL406" i="2"/>
  <c r="AK406" i="2"/>
  <c r="AJ406" i="2"/>
  <c r="AI406" i="2"/>
  <c r="AH406" i="2"/>
  <c r="AG406" i="2"/>
  <c r="AF406" i="2"/>
  <c r="AE406" i="2"/>
  <c r="AD406" i="2"/>
  <c r="AC406" i="2"/>
  <c r="AN405" i="2"/>
  <c r="AM405" i="2"/>
  <c r="AL405" i="2"/>
  <c r="AK405" i="2"/>
  <c r="AJ405" i="2"/>
  <c r="AI405" i="2"/>
  <c r="AH405" i="2"/>
  <c r="AG405" i="2"/>
  <c r="AF405" i="2"/>
  <c r="AE405" i="2"/>
  <c r="AD405" i="2"/>
  <c r="AC405" i="2"/>
  <c r="AN404" i="2"/>
  <c r="AM404" i="2"/>
  <c r="AL404" i="2"/>
  <c r="AK404" i="2"/>
  <c r="AJ404" i="2"/>
  <c r="AI404" i="2"/>
  <c r="AH404" i="2"/>
  <c r="AG404" i="2"/>
  <c r="AF404" i="2"/>
  <c r="AE404" i="2"/>
  <c r="AD404" i="2"/>
  <c r="AC404" i="2"/>
  <c r="AN403" i="2"/>
  <c r="AM403" i="2"/>
  <c r="AL403" i="2"/>
  <c r="AK403" i="2"/>
  <c r="AJ403" i="2"/>
  <c r="AI403" i="2"/>
  <c r="AH403" i="2"/>
  <c r="AG403" i="2"/>
  <c r="AF403" i="2"/>
  <c r="AE403" i="2"/>
  <c r="AD403" i="2"/>
  <c r="AC403" i="2"/>
  <c r="AN402" i="2"/>
  <c r="AN427" i="2" s="1"/>
  <c r="AM402" i="2"/>
  <c r="AM427" i="2" s="1"/>
  <c r="AL402" i="2"/>
  <c r="AL427" i="2" s="1"/>
  <c r="AK402" i="2"/>
  <c r="AJ402" i="2"/>
  <c r="AJ427" i="2" s="1"/>
  <c r="AI402" i="2"/>
  <c r="AH402" i="2"/>
  <c r="AH427" i="2" s="1"/>
  <c r="AG402" i="2"/>
  <c r="AF402" i="2"/>
  <c r="AE402" i="2"/>
  <c r="AD402" i="2"/>
  <c r="AD427" i="2" s="1"/>
  <c r="AC402" i="2"/>
  <c r="AF427" i="2"/>
  <c r="AB410" i="2"/>
  <c r="AB411" i="2"/>
  <c r="AB412" i="2"/>
  <c r="AB413" i="2"/>
  <c r="AB414" i="2"/>
  <c r="AB415" i="2"/>
  <c r="AB416" i="2"/>
  <c r="AB417" i="2"/>
  <c r="AB418" i="2"/>
  <c r="AB419" i="2"/>
  <c r="AB420" i="2"/>
  <c r="AB421" i="2"/>
  <c r="AB422" i="2"/>
  <c r="AB423" i="2"/>
  <c r="AB424" i="2"/>
  <c r="AB425" i="2"/>
  <c r="AB426" i="2"/>
  <c r="AN396" i="2"/>
  <c r="AN397" i="2" s="1"/>
  <c r="AM396" i="2"/>
  <c r="AM397" i="2" s="1"/>
  <c r="AL396" i="2"/>
  <c r="AL397" i="2" s="1"/>
  <c r="AK396" i="2"/>
  <c r="AK397" i="2" s="1"/>
  <c r="AJ396" i="2"/>
  <c r="AJ397" i="2" s="1"/>
  <c r="AI396" i="2"/>
  <c r="AI397" i="2" s="1"/>
  <c r="AH396" i="2"/>
  <c r="AH397" i="2" s="1"/>
  <c r="AG396" i="2"/>
  <c r="AG397" i="2" s="1"/>
  <c r="AF396" i="2"/>
  <c r="AF397" i="2" s="1"/>
  <c r="AE396" i="2"/>
  <c r="AE397" i="2" s="1"/>
  <c r="AD396" i="2"/>
  <c r="AD397" i="2" s="1"/>
  <c r="AC396" i="2"/>
  <c r="AC397" i="2" s="1"/>
  <c r="AN394" i="2"/>
  <c r="AM394" i="2"/>
  <c r="AL394" i="2"/>
  <c r="AK394" i="2"/>
  <c r="AJ394" i="2"/>
  <c r="AI394" i="2"/>
  <c r="AH394" i="2"/>
  <c r="AG394" i="2"/>
  <c r="AF394" i="2"/>
  <c r="AE394" i="2"/>
  <c r="AD394" i="2"/>
  <c r="AC394" i="2"/>
  <c r="AN393" i="2"/>
  <c r="AM393" i="2"/>
  <c r="AL393" i="2"/>
  <c r="AK393" i="2"/>
  <c r="AJ393" i="2"/>
  <c r="AI393" i="2"/>
  <c r="AH393" i="2"/>
  <c r="AG393" i="2"/>
  <c r="AF393" i="2"/>
  <c r="AE393" i="2"/>
  <c r="AD393" i="2"/>
  <c r="AC393" i="2"/>
  <c r="AN392" i="2"/>
  <c r="AM392" i="2"/>
  <c r="AL392" i="2"/>
  <c r="AK392" i="2"/>
  <c r="AJ392" i="2"/>
  <c r="AI392" i="2"/>
  <c r="AH392" i="2"/>
  <c r="AG392" i="2"/>
  <c r="AF392" i="2"/>
  <c r="AE392" i="2"/>
  <c r="AD392" i="2"/>
  <c r="AC392" i="2"/>
  <c r="AN391" i="2"/>
  <c r="AM391" i="2"/>
  <c r="AL391" i="2"/>
  <c r="AK391" i="2"/>
  <c r="AJ391" i="2"/>
  <c r="AI391" i="2"/>
  <c r="AH391" i="2"/>
  <c r="AG391" i="2"/>
  <c r="AF391" i="2"/>
  <c r="AE391" i="2"/>
  <c r="AD391" i="2"/>
  <c r="AC391" i="2"/>
  <c r="AN390" i="2"/>
  <c r="AM390" i="2"/>
  <c r="AL390" i="2"/>
  <c r="AK390" i="2"/>
  <c r="AJ390" i="2"/>
  <c r="AI390" i="2"/>
  <c r="AH390" i="2"/>
  <c r="AG390" i="2"/>
  <c r="AF390" i="2"/>
  <c r="AE390" i="2"/>
  <c r="AD390" i="2"/>
  <c r="AC390" i="2"/>
  <c r="AN389" i="2"/>
  <c r="AM389" i="2"/>
  <c r="AL389" i="2"/>
  <c r="AK389" i="2"/>
  <c r="AJ389" i="2"/>
  <c r="AI389" i="2"/>
  <c r="AH389" i="2"/>
  <c r="AG389" i="2"/>
  <c r="AF389" i="2"/>
  <c r="AE389" i="2"/>
  <c r="AD389" i="2"/>
  <c r="AC389" i="2"/>
  <c r="AN388" i="2"/>
  <c r="AM388" i="2"/>
  <c r="AL388" i="2"/>
  <c r="AK388" i="2"/>
  <c r="AJ388" i="2"/>
  <c r="AI388" i="2"/>
  <c r="AH388" i="2"/>
  <c r="AG388" i="2"/>
  <c r="AF388" i="2"/>
  <c r="AE388" i="2"/>
  <c r="AD388" i="2"/>
  <c r="AC388" i="2"/>
  <c r="AN387" i="2"/>
  <c r="AN395" i="2" s="1"/>
  <c r="AM387" i="2"/>
  <c r="AM395" i="2" s="1"/>
  <c r="AM398" i="2" s="1"/>
  <c r="AL387" i="2"/>
  <c r="AL395" i="2" s="1"/>
  <c r="AK387" i="2"/>
  <c r="AK395" i="2" s="1"/>
  <c r="AK398" i="2" s="1"/>
  <c r="AJ387" i="2"/>
  <c r="AJ395" i="2" s="1"/>
  <c r="AI387" i="2"/>
  <c r="AI395" i="2" s="1"/>
  <c r="AI398" i="2" s="1"/>
  <c r="AH387" i="2"/>
  <c r="AH395" i="2" s="1"/>
  <c r="AG387" i="2"/>
  <c r="AG395" i="2" s="1"/>
  <c r="AF387" i="2"/>
  <c r="AF395" i="2" s="1"/>
  <c r="AE387" i="2"/>
  <c r="AE395" i="2" s="1"/>
  <c r="AE398" i="2" s="1"/>
  <c r="AD387" i="2"/>
  <c r="AD395" i="2" s="1"/>
  <c r="AC387" i="2"/>
  <c r="AN382" i="2"/>
  <c r="AM382" i="2"/>
  <c r="AL382" i="2"/>
  <c r="AK382" i="2"/>
  <c r="AJ382" i="2"/>
  <c r="AI382" i="2"/>
  <c r="AH382" i="2"/>
  <c r="AG382" i="2"/>
  <c r="AF382" i="2"/>
  <c r="AE382" i="2"/>
  <c r="AD382" i="2"/>
  <c r="AC382" i="2"/>
  <c r="AN381" i="2"/>
  <c r="AM381" i="2"/>
  <c r="AL381" i="2"/>
  <c r="AK381" i="2"/>
  <c r="AJ381" i="2"/>
  <c r="AI381" i="2"/>
  <c r="AH381" i="2"/>
  <c r="AG381" i="2"/>
  <c r="AF381" i="2"/>
  <c r="AE381" i="2"/>
  <c r="AD381" i="2"/>
  <c r="AC381" i="2"/>
  <c r="AN380" i="2"/>
  <c r="AM380" i="2"/>
  <c r="AL380" i="2"/>
  <c r="AK380" i="2"/>
  <c r="AJ380" i="2"/>
  <c r="AI380" i="2"/>
  <c r="AH380" i="2"/>
  <c r="AG380" i="2"/>
  <c r="AF380" i="2"/>
  <c r="AE380" i="2"/>
  <c r="AD380" i="2"/>
  <c r="AC380" i="2"/>
  <c r="AN379" i="2"/>
  <c r="AM379" i="2"/>
  <c r="AL379" i="2"/>
  <c r="AK379" i="2"/>
  <c r="AJ379" i="2"/>
  <c r="AI379" i="2"/>
  <c r="AH379" i="2"/>
  <c r="AG379" i="2"/>
  <c r="AF379" i="2"/>
  <c r="AE379" i="2"/>
  <c r="AD379" i="2"/>
  <c r="AC379" i="2"/>
  <c r="AN378" i="2"/>
  <c r="AM378" i="2"/>
  <c r="AL378" i="2"/>
  <c r="AK378" i="2"/>
  <c r="AJ378" i="2"/>
  <c r="AI378" i="2"/>
  <c r="AH378" i="2"/>
  <c r="AG378" i="2"/>
  <c r="AF378" i="2"/>
  <c r="AE378" i="2"/>
  <c r="AD378" i="2"/>
  <c r="AC378" i="2"/>
  <c r="AN377" i="2"/>
  <c r="AM377" i="2"/>
  <c r="AL377" i="2"/>
  <c r="AK377" i="2"/>
  <c r="AJ377" i="2"/>
  <c r="AI377" i="2"/>
  <c r="AH377" i="2"/>
  <c r="AG377" i="2"/>
  <c r="AF377" i="2"/>
  <c r="AE377" i="2"/>
  <c r="AD377" i="2"/>
  <c r="AC377" i="2"/>
  <c r="AN376" i="2"/>
  <c r="AM376" i="2"/>
  <c r="AL376" i="2"/>
  <c r="AK376" i="2"/>
  <c r="AJ376" i="2"/>
  <c r="AI376" i="2"/>
  <c r="AH376" i="2"/>
  <c r="AG376" i="2"/>
  <c r="AF376" i="2"/>
  <c r="AE376" i="2"/>
  <c r="AD376" i="2"/>
  <c r="AC376" i="2"/>
  <c r="AN375" i="2"/>
  <c r="AM375" i="2"/>
  <c r="AL375" i="2"/>
  <c r="AK375" i="2"/>
  <c r="AJ375" i="2"/>
  <c r="AI375" i="2"/>
  <c r="AH375" i="2"/>
  <c r="AG375" i="2"/>
  <c r="AF375" i="2"/>
  <c r="AE375" i="2"/>
  <c r="AD375" i="2"/>
  <c r="AC375" i="2"/>
  <c r="AN374" i="2"/>
  <c r="AM374" i="2"/>
  <c r="AL374" i="2"/>
  <c r="AK374" i="2"/>
  <c r="AJ374" i="2"/>
  <c r="AI374" i="2"/>
  <c r="AH374" i="2"/>
  <c r="AG374" i="2"/>
  <c r="AF374" i="2"/>
  <c r="AE374" i="2"/>
  <c r="AD374" i="2"/>
  <c r="AC374" i="2"/>
  <c r="AN373" i="2"/>
  <c r="AM373" i="2"/>
  <c r="AL373" i="2"/>
  <c r="AK373" i="2"/>
  <c r="AJ373" i="2"/>
  <c r="AI373" i="2"/>
  <c r="AH373" i="2"/>
  <c r="AG373" i="2"/>
  <c r="AF373" i="2"/>
  <c r="AE373" i="2"/>
  <c r="AD373" i="2"/>
  <c r="AC373" i="2"/>
  <c r="AN372" i="2"/>
  <c r="AM372" i="2"/>
  <c r="AL372" i="2"/>
  <c r="AK372" i="2"/>
  <c r="AJ372" i="2"/>
  <c r="AI372" i="2"/>
  <c r="AH372" i="2"/>
  <c r="AG372" i="2"/>
  <c r="AF372" i="2"/>
  <c r="AE372" i="2"/>
  <c r="AD372" i="2"/>
  <c r="AC372" i="2"/>
  <c r="AN371" i="2"/>
  <c r="AN383" i="2" s="1"/>
  <c r="AM371" i="2"/>
  <c r="AM383" i="2" s="1"/>
  <c r="AL371" i="2"/>
  <c r="AL383" i="2" s="1"/>
  <c r="AK371" i="2"/>
  <c r="AK383" i="2" s="1"/>
  <c r="AJ371" i="2"/>
  <c r="AJ383" i="2" s="1"/>
  <c r="AI371" i="2"/>
  <c r="AI383" i="2" s="1"/>
  <c r="AH371" i="2"/>
  <c r="AH383" i="2" s="1"/>
  <c r="AG371" i="2"/>
  <c r="AG383" i="2" s="1"/>
  <c r="AF371" i="2"/>
  <c r="AF383" i="2" s="1"/>
  <c r="AE371" i="2"/>
  <c r="AE383" i="2" s="1"/>
  <c r="AD371" i="2"/>
  <c r="AD383" i="2" s="1"/>
  <c r="AC371" i="2"/>
  <c r="AN366" i="2"/>
  <c r="AM366" i="2"/>
  <c r="AL366" i="2"/>
  <c r="AK366" i="2"/>
  <c r="AJ366" i="2"/>
  <c r="AI366" i="2"/>
  <c r="AH366" i="2"/>
  <c r="AG366" i="2"/>
  <c r="AF366" i="2"/>
  <c r="AE366" i="2"/>
  <c r="AD366" i="2"/>
  <c r="AC366" i="2"/>
  <c r="AN365" i="2"/>
  <c r="AM365" i="2"/>
  <c r="AL365" i="2"/>
  <c r="AK365" i="2"/>
  <c r="AJ365" i="2"/>
  <c r="AI365" i="2"/>
  <c r="AH365" i="2"/>
  <c r="AG365" i="2"/>
  <c r="AF365" i="2"/>
  <c r="AE365" i="2"/>
  <c r="AD365" i="2"/>
  <c r="AC365" i="2"/>
  <c r="AN364" i="2"/>
  <c r="AM364" i="2"/>
  <c r="AL364" i="2"/>
  <c r="AK364" i="2"/>
  <c r="AJ364" i="2"/>
  <c r="AI364" i="2"/>
  <c r="AH364" i="2"/>
  <c r="AG364" i="2"/>
  <c r="AF364" i="2"/>
  <c r="AE364" i="2"/>
  <c r="AD364" i="2"/>
  <c r="AC364" i="2"/>
  <c r="AN363" i="2"/>
  <c r="AN367" i="2" s="1"/>
  <c r="AM363" i="2"/>
  <c r="AM367" i="2" s="1"/>
  <c r="AL363" i="2"/>
  <c r="AL367" i="2" s="1"/>
  <c r="AK363" i="2"/>
  <c r="AK367" i="2" s="1"/>
  <c r="AJ363" i="2"/>
  <c r="AI363" i="2"/>
  <c r="AI367" i="2" s="1"/>
  <c r="AH363" i="2"/>
  <c r="AH367" i="2" s="1"/>
  <c r="AG363" i="2"/>
  <c r="AG367" i="2" s="1"/>
  <c r="AF363" i="2"/>
  <c r="AF367" i="2" s="1"/>
  <c r="AE363" i="2"/>
  <c r="AE367" i="2" s="1"/>
  <c r="AD363" i="2"/>
  <c r="AD367" i="2" s="1"/>
  <c r="AC363" i="2"/>
  <c r="AN357" i="2"/>
  <c r="AN358" i="2" s="1"/>
  <c r="AM357" i="2"/>
  <c r="AM358" i="2" s="1"/>
  <c r="AL357" i="2"/>
  <c r="AL358" i="2" s="1"/>
  <c r="AK357" i="2"/>
  <c r="AK358" i="2" s="1"/>
  <c r="AJ357" i="2"/>
  <c r="AJ358" i="2" s="1"/>
  <c r="AI357" i="2"/>
  <c r="AI358" i="2" s="1"/>
  <c r="AH357" i="2"/>
  <c r="AH358" i="2" s="1"/>
  <c r="AG357" i="2"/>
  <c r="AG358" i="2" s="1"/>
  <c r="AF357" i="2"/>
  <c r="AF358" i="2" s="1"/>
  <c r="AE357" i="2"/>
  <c r="AE358" i="2" s="1"/>
  <c r="AD357" i="2"/>
  <c r="AD358" i="2" s="1"/>
  <c r="AC357" i="2"/>
  <c r="AC358" i="2" s="1"/>
  <c r="AN355" i="2"/>
  <c r="AM355" i="2"/>
  <c r="AL355" i="2"/>
  <c r="AK355" i="2"/>
  <c r="AJ355" i="2"/>
  <c r="AI355" i="2"/>
  <c r="AH355" i="2"/>
  <c r="AG355" i="2"/>
  <c r="AF355" i="2"/>
  <c r="AE355" i="2"/>
  <c r="AD355" i="2"/>
  <c r="AC355" i="2"/>
  <c r="AN354" i="2"/>
  <c r="AM354" i="2"/>
  <c r="AL354" i="2"/>
  <c r="AK354" i="2"/>
  <c r="AJ354" i="2"/>
  <c r="AI354" i="2"/>
  <c r="AH354" i="2"/>
  <c r="AG354" i="2"/>
  <c r="AF354" i="2"/>
  <c r="AE354" i="2"/>
  <c r="AD354" i="2"/>
  <c r="AC354" i="2"/>
  <c r="AN353" i="2"/>
  <c r="AM353" i="2"/>
  <c r="AL353" i="2"/>
  <c r="AK353" i="2"/>
  <c r="AJ353" i="2"/>
  <c r="AI353" i="2"/>
  <c r="AH353" i="2"/>
  <c r="AG353" i="2"/>
  <c r="AF353" i="2"/>
  <c r="AE353" i="2"/>
  <c r="AD353" i="2"/>
  <c r="AC353" i="2"/>
  <c r="AN352" i="2"/>
  <c r="AN356" i="2" s="1"/>
  <c r="AM352" i="2"/>
  <c r="AM356" i="2" s="1"/>
  <c r="AM359" i="2" s="1"/>
  <c r="AL352" i="2"/>
  <c r="AL356" i="2" s="1"/>
  <c r="AK352" i="2"/>
  <c r="AK356" i="2" s="1"/>
  <c r="AJ352" i="2"/>
  <c r="AJ356" i="2" s="1"/>
  <c r="AI352" i="2"/>
  <c r="AI356" i="2" s="1"/>
  <c r="AI359" i="2" s="1"/>
  <c r="AH352" i="2"/>
  <c r="AH356" i="2" s="1"/>
  <c r="AG352" i="2"/>
  <c r="AG356" i="2" s="1"/>
  <c r="AF352" i="2"/>
  <c r="AF356" i="2" s="1"/>
  <c r="AE352" i="2"/>
  <c r="AE356" i="2" s="1"/>
  <c r="AD352" i="2"/>
  <c r="AD356" i="2" s="1"/>
  <c r="AC352" i="2"/>
  <c r="AN346" i="2"/>
  <c r="AM346" i="2"/>
  <c r="AL346" i="2"/>
  <c r="AK346" i="2"/>
  <c r="AJ346" i="2"/>
  <c r="AI346" i="2"/>
  <c r="AH346" i="2"/>
  <c r="AG346" i="2"/>
  <c r="AF346" i="2"/>
  <c r="AE346" i="2"/>
  <c r="AD346" i="2"/>
  <c r="AC346" i="2"/>
  <c r="AN345" i="2"/>
  <c r="AM345" i="2"/>
  <c r="AL345" i="2"/>
  <c r="AK345" i="2"/>
  <c r="AJ345" i="2"/>
  <c r="AI345" i="2"/>
  <c r="AH345" i="2"/>
  <c r="AG345" i="2"/>
  <c r="AF345" i="2"/>
  <c r="AE345" i="2"/>
  <c r="AD345" i="2"/>
  <c r="AC345" i="2"/>
  <c r="AN344" i="2"/>
  <c r="AM344" i="2"/>
  <c r="AL344" i="2"/>
  <c r="AK344" i="2"/>
  <c r="AJ344" i="2"/>
  <c r="AI344" i="2"/>
  <c r="AH344" i="2"/>
  <c r="AG344" i="2"/>
  <c r="AF344" i="2"/>
  <c r="AE344" i="2"/>
  <c r="AD344" i="2"/>
  <c r="AC344" i="2"/>
  <c r="AN343" i="2"/>
  <c r="AM343" i="2"/>
  <c r="AL343" i="2"/>
  <c r="AK343" i="2"/>
  <c r="AJ343" i="2"/>
  <c r="AI343" i="2"/>
  <c r="AH343" i="2"/>
  <c r="AG343" i="2"/>
  <c r="AF343" i="2"/>
  <c r="AE343" i="2"/>
  <c r="AD343" i="2"/>
  <c r="AC343" i="2"/>
  <c r="AN342" i="2"/>
  <c r="AM342" i="2"/>
  <c r="AL342" i="2"/>
  <c r="AK342" i="2"/>
  <c r="AJ342" i="2"/>
  <c r="AI342" i="2"/>
  <c r="AH342" i="2"/>
  <c r="AG342" i="2"/>
  <c r="AF342" i="2"/>
  <c r="AE342" i="2"/>
  <c r="AD342" i="2"/>
  <c r="AC342" i="2"/>
  <c r="AN341" i="2"/>
  <c r="AM341" i="2"/>
  <c r="AL341" i="2"/>
  <c r="AK341" i="2"/>
  <c r="AJ341" i="2"/>
  <c r="AI341" i="2"/>
  <c r="AH341" i="2"/>
  <c r="AG341" i="2"/>
  <c r="AF341" i="2"/>
  <c r="AE341" i="2"/>
  <c r="AD341" i="2"/>
  <c r="AC341" i="2"/>
  <c r="AN340" i="2"/>
  <c r="AM340" i="2"/>
  <c r="AL340" i="2"/>
  <c r="AK340" i="2"/>
  <c r="AJ340" i="2"/>
  <c r="AI340" i="2"/>
  <c r="AH340" i="2"/>
  <c r="AG340" i="2"/>
  <c r="AF340" i="2"/>
  <c r="AE340" i="2"/>
  <c r="AD340" i="2"/>
  <c r="AC340" i="2"/>
  <c r="AN339" i="2"/>
  <c r="AM339" i="2"/>
  <c r="AL339" i="2"/>
  <c r="AK339" i="2"/>
  <c r="AJ339" i="2"/>
  <c r="AI339" i="2"/>
  <c r="AH339" i="2"/>
  <c r="AG339" i="2"/>
  <c r="AF339" i="2"/>
  <c r="AE339" i="2"/>
  <c r="AD339" i="2"/>
  <c r="AC339" i="2"/>
  <c r="AN338" i="2"/>
  <c r="AM338" i="2"/>
  <c r="AL338" i="2"/>
  <c r="AK338" i="2"/>
  <c r="AJ338" i="2"/>
  <c r="AI338" i="2"/>
  <c r="AH338" i="2"/>
  <c r="AG338" i="2"/>
  <c r="AF338" i="2"/>
  <c r="AE338" i="2"/>
  <c r="AD338" i="2"/>
  <c r="AC338" i="2"/>
  <c r="AN337" i="2"/>
  <c r="AM337" i="2"/>
  <c r="AL337" i="2"/>
  <c r="AK337" i="2"/>
  <c r="AJ337" i="2"/>
  <c r="AI337" i="2"/>
  <c r="AH337" i="2"/>
  <c r="AG337" i="2"/>
  <c r="AF337" i="2"/>
  <c r="AE337" i="2"/>
  <c r="AD337" i="2"/>
  <c r="AC337" i="2"/>
  <c r="AN336" i="2"/>
  <c r="AM336" i="2"/>
  <c r="AL336" i="2"/>
  <c r="AK336" i="2"/>
  <c r="AJ336" i="2"/>
  <c r="AI336" i="2"/>
  <c r="AH336" i="2"/>
  <c r="AG336" i="2"/>
  <c r="AF336" i="2"/>
  <c r="AE336" i="2"/>
  <c r="AD336" i="2"/>
  <c r="AC336" i="2"/>
  <c r="AN335" i="2"/>
  <c r="AM335" i="2"/>
  <c r="AL335" i="2"/>
  <c r="AK335" i="2"/>
  <c r="AJ335" i="2"/>
  <c r="AI335" i="2"/>
  <c r="AH335" i="2"/>
  <c r="AG335" i="2"/>
  <c r="AF335" i="2"/>
  <c r="AE335" i="2"/>
  <c r="AD335" i="2"/>
  <c r="AC335" i="2"/>
  <c r="AN334" i="2"/>
  <c r="AM334" i="2"/>
  <c r="AL334" i="2"/>
  <c r="AK334" i="2"/>
  <c r="AJ334" i="2"/>
  <c r="AI334" i="2"/>
  <c r="AH334" i="2"/>
  <c r="AG334" i="2"/>
  <c r="AF334" i="2"/>
  <c r="AE334" i="2"/>
  <c r="AD334" i="2"/>
  <c r="AC334" i="2"/>
  <c r="AN333" i="2"/>
  <c r="AM333" i="2"/>
  <c r="AL333" i="2"/>
  <c r="AK333" i="2"/>
  <c r="AJ333" i="2"/>
  <c r="AI333" i="2"/>
  <c r="AH333" i="2"/>
  <c r="AG333" i="2"/>
  <c r="AF333" i="2"/>
  <c r="AE333" i="2"/>
  <c r="AD333" i="2"/>
  <c r="AC333" i="2"/>
  <c r="AN332" i="2"/>
  <c r="AN347" i="2" s="1"/>
  <c r="AN348" i="2" s="1"/>
  <c r="AM332" i="2"/>
  <c r="AM347" i="2" s="1"/>
  <c r="AM348" i="2" s="1"/>
  <c r="AL332" i="2"/>
  <c r="AK332" i="2"/>
  <c r="AK347" i="2" s="1"/>
  <c r="AK348" i="2" s="1"/>
  <c r="AJ332" i="2"/>
  <c r="AJ347" i="2" s="1"/>
  <c r="AJ348" i="2" s="1"/>
  <c r="AI332" i="2"/>
  <c r="AI347" i="2" s="1"/>
  <c r="AI348" i="2" s="1"/>
  <c r="AH332" i="2"/>
  <c r="AG332" i="2"/>
  <c r="AG347" i="2" s="1"/>
  <c r="AG348" i="2" s="1"/>
  <c r="AF332" i="2"/>
  <c r="AF347" i="2" s="1"/>
  <c r="AF348" i="2" s="1"/>
  <c r="AE332" i="2"/>
  <c r="AE347" i="2" s="1"/>
  <c r="AE348" i="2" s="1"/>
  <c r="AD332" i="2"/>
  <c r="AD347" i="2" s="1"/>
  <c r="AD348" i="2" s="1"/>
  <c r="AC332" i="2"/>
  <c r="AN326" i="2"/>
  <c r="AM326" i="2"/>
  <c r="AL326" i="2"/>
  <c r="AK326" i="2"/>
  <c r="AJ326" i="2"/>
  <c r="AI326" i="2"/>
  <c r="AH326" i="2"/>
  <c r="AG326" i="2"/>
  <c r="AF326" i="2"/>
  <c r="AE326" i="2"/>
  <c r="AD326" i="2"/>
  <c r="AC326" i="2"/>
  <c r="AN325" i="2"/>
  <c r="AM325" i="2"/>
  <c r="AL325" i="2"/>
  <c r="AK325" i="2"/>
  <c r="AJ325" i="2"/>
  <c r="AI325" i="2"/>
  <c r="AH325" i="2"/>
  <c r="AG325" i="2"/>
  <c r="AF325" i="2"/>
  <c r="AE325" i="2"/>
  <c r="AD325" i="2"/>
  <c r="AC325" i="2"/>
  <c r="AN324" i="2"/>
  <c r="AN327" i="2" s="1"/>
  <c r="AN328" i="2" s="1"/>
  <c r="AM324" i="2"/>
  <c r="AM327" i="2" s="1"/>
  <c r="AM328" i="2" s="1"/>
  <c r="AL324" i="2"/>
  <c r="AL327" i="2" s="1"/>
  <c r="AL328" i="2" s="1"/>
  <c r="AK324" i="2"/>
  <c r="AK327" i="2" s="1"/>
  <c r="AK328" i="2" s="1"/>
  <c r="AJ324" i="2"/>
  <c r="AJ327" i="2" s="1"/>
  <c r="AJ328" i="2" s="1"/>
  <c r="AI324" i="2"/>
  <c r="AI327" i="2" s="1"/>
  <c r="AI328" i="2" s="1"/>
  <c r="AH324" i="2"/>
  <c r="AH327" i="2" s="1"/>
  <c r="AH328" i="2" s="1"/>
  <c r="AG324" i="2"/>
  <c r="AG327" i="2" s="1"/>
  <c r="AG328" i="2" s="1"/>
  <c r="AF324" i="2"/>
  <c r="AF327" i="2" s="1"/>
  <c r="AF328" i="2" s="1"/>
  <c r="AE324" i="2"/>
  <c r="AE327" i="2" s="1"/>
  <c r="AE328" i="2" s="1"/>
  <c r="AD324" i="2"/>
  <c r="AD327" i="2" s="1"/>
  <c r="AD328" i="2" s="1"/>
  <c r="AC324" i="2"/>
  <c r="AN318" i="2"/>
  <c r="AM318" i="2"/>
  <c r="AL318" i="2"/>
  <c r="AK318" i="2"/>
  <c r="AJ318" i="2"/>
  <c r="AI318" i="2"/>
  <c r="AH318" i="2"/>
  <c r="AG318" i="2"/>
  <c r="AF318" i="2"/>
  <c r="AE318" i="2"/>
  <c r="AD318" i="2"/>
  <c r="AC318" i="2"/>
  <c r="AN317" i="2"/>
  <c r="AM317" i="2"/>
  <c r="AL317" i="2"/>
  <c r="AK317" i="2"/>
  <c r="AJ317" i="2"/>
  <c r="AI317" i="2"/>
  <c r="AH317" i="2"/>
  <c r="AG317" i="2"/>
  <c r="AF317" i="2"/>
  <c r="AE317" i="2"/>
  <c r="AD317" i="2"/>
  <c r="AC317" i="2"/>
  <c r="AN316" i="2"/>
  <c r="AM316" i="2"/>
  <c r="AL316" i="2"/>
  <c r="AK316" i="2"/>
  <c r="AJ316" i="2"/>
  <c r="AI316" i="2"/>
  <c r="AH316" i="2"/>
  <c r="AG316" i="2"/>
  <c r="AF316" i="2"/>
  <c r="AE316" i="2"/>
  <c r="AD316" i="2"/>
  <c r="AC316" i="2"/>
  <c r="AN315" i="2"/>
  <c r="AN319" i="2" s="1"/>
  <c r="AM315" i="2"/>
  <c r="AM319" i="2" s="1"/>
  <c r="AL315" i="2"/>
  <c r="AL319" i="2" s="1"/>
  <c r="AK315" i="2"/>
  <c r="AK319" i="2" s="1"/>
  <c r="AJ315" i="2"/>
  <c r="AJ319" i="2" s="1"/>
  <c r="AI315" i="2"/>
  <c r="AI319" i="2" s="1"/>
  <c r="AH315" i="2"/>
  <c r="AH319" i="2" s="1"/>
  <c r="AG315" i="2"/>
  <c r="AG319" i="2" s="1"/>
  <c r="AF315" i="2"/>
  <c r="AF319" i="2" s="1"/>
  <c r="AE315" i="2"/>
  <c r="AE319" i="2" s="1"/>
  <c r="AD315" i="2"/>
  <c r="AD319" i="2" s="1"/>
  <c r="AC315" i="2"/>
  <c r="AN313" i="2"/>
  <c r="AM313" i="2"/>
  <c r="AL313" i="2"/>
  <c r="AK313" i="2"/>
  <c r="AJ313" i="2"/>
  <c r="AI313" i="2"/>
  <c r="AH313" i="2"/>
  <c r="AG313" i="2"/>
  <c r="AF313" i="2"/>
  <c r="AE313" i="2"/>
  <c r="AD313" i="2"/>
  <c r="AC313" i="2"/>
  <c r="AN312" i="2"/>
  <c r="AM312" i="2"/>
  <c r="AL312" i="2"/>
  <c r="AK312" i="2"/>
  <c r="AJ312" i="2"/>
  <c r="AI312" i="2"/>
  <c r="AH312" i="2"/>
  <c r="AG312" i="2"/>
  <c r="AF312" i="2"/>
  <c r="AE312" i="2"/>
  <c r="AD312" i="2"/>
  <c r="AC312" i="2"/>
  <c r="AN311" i="2"/>
  <c r="AM311" i="2"/>
  <c r="AL311" i="2"/>
  <c r="AK311" i="2"/>
  <c r="AJ311" i="2"/>
  <c r="AI311" i="2"/>
  <c r="AH311" i="2"/>
  <c r="AG311" i="2"/>
  <c r="AF311" i="2"/>
  <c r="AE311" i="2"/>
  <c r="AD311" i="2"/>
  <c r="AC311" i="2"/>
  <c r="AN310" i="2"/>
  <c r="AM310" i="2"/>
  <c r="AL310" i="2"/>
  <c r="AK310" i="2"/>
  <c r="AJ310" i="2"/>
  <c r="AI310" i="2"/>
  <c r="AH310" i="2"/>
  <c r="AG310" i="2"/>
  <c r="AF310" i="2"/>
  <c r="AE310" i="2"/>
  <c r="AD310" i="2"/>
  <c r="AC310" i="2"/>
  <c r="AN309" i="2"/>
  <c r="AM309" i="2"/>
  <c r="AL309" i="2"/>
  <c r="AK309" i="2"/>
  <c r="AJ309" i="2"/>
  <c r="AI309" i="2"/>
  <c r="AH309" i="2"/>
  <c r="AG309" i="2"/>
  <c r="AF309" i="2"/>
  <c r="AE309" i="2"/>
  <c r="AD309" i="2"/>
  <c r="AC309" i="2"/>
  <c r="AN308" i="2"/>
  <c r="AM308" i="2"/>
  <c r="AL308" i="2"/>
  <c r="AK308" i="2"/>
  <c r="AJ308" i="2"/>
  <c r="AI308" i="2"/>
  <c r="AH308" i="2"/>
  <c r="AG308" i="2"/>
  <c r="AF308" i="2"/>
  <c r="AE308" i="2"/>
  <c r="AD308" i="2"/>
  <c r="AC308" i="2"/>
  <c r="AN307" i="2"/>
  <c r="AN314" i="2" s="1"/>
  <c r="AM307" i="2"/>
  <c r="AM314" i="2" s="1"/>
  <c r="AL307" i="2"/>
  <c r="AK307" i="2"/>
  <c r="AK314" i="2" s="1"/>
  <c r="AJ307" i="2"/>
  <c r="AI307" i="2"/>
  <c r="AI314" i="2" s="1"/>
  <c r="AH307" i="2"/>
  <c r="AH314" i="2" s="1"/>
  <c r="AG307" i="2"/>
  <c r="AG314" i="2" s="1"/>
  <c r="AF307" i="2"/>
  <c r="AF314" i="2" s="1"/>
  <c r="AE307" i="2"/>
  <c r="AE314" i="2" s="1"/>
  <c r="AD307" i="2"/>
  <c r="AD314" i="2" s="1"/>
  <c r="AC307" i="2"/>
  <c r="AN305" i="2"/>
  <c r="AM305" i="2"/>
  <c r="AL305" i="2"/>
  <c r="AK305" i="2"/>
  <c r="AJ305" i="2"/>
  <c r="AI305" i="2"/>
  <c r="AH305" i="2"/>
  <c r="AG305" i="2"/>
  <c r="AF305" i="2"/>
  <c r="AE305" i="2"/>
  <c r="AD305" i="2"/>
  <c r="AC305" i="2"/>
  <c r="AN304" i="2"/>
  <c r="AM304" i="2"/>
  <c r="AL304" i="2"/>
  <c r="AK304" i="2"/>
  <c r="AJ304" i="2"/>
  <c r="AI304" i="2"/>
  <c r="AH304" i="2"/>
  <c r="AG304" i="2"/>
  <c r="AF304" i="2"/>
  <c r="AE304" i="2"/>
  <c r="AD304" i="2"/>
  <c r="AC304" i="2"/>
  <c r="AN303" i="2"/>
  <c r="AM303" i="2"/>
  <c r="AL303" i="2"/>
  <c r="AK303" i="2"/>
  <c r="AJ303" i="2"/>
  <c r="AI303" i="2"/>
  <c r="AH303" i="2"/>
  <c r="AG303" i="2"/>
  <c r="AF303" i="2"/>
  <c r="AE303" i="2"/>
  <c r="AD303" i="2"/>
  <c r="AC303" i="2"/>
  <c r="AN302" i="2"/>
  <c r="AM302" i="2"/>
  <c r="AL302" i="2"/>
  <c r="AK302" i="2"/>
  <c r="AJ302" i="2"/>
  <c r="AI302" i="2"/>
  <c r="AH302" i="2"/>
  <c r="AG302" i="2"/>
  <c r="AF302" i="2"/>
  <c r="AE302" i="2"/>
  <c r="AD302" i="2"/>
  <c r="AC302" i="2"/>
  <c r="AN301" i="2"/>
  <c r="AM301" i="2"/>
  <c r="AL301" i="2"/>
  <c r="AK301" i="2"/>
  <c r="AJ301" i="2"/>
  <c r="AI301" i="2"/>
  <c r="AH301" i="2"/>
  <c r="AG301" i="2"/>
  <c r="AF301" i="2"/>
  <c r="AE301" i="2"/>
  <c r="AD301" i="2"/>
  <c r="AC301" i="2"/>
  <c r="AN300" i="2"/>
  <c r="AM300" i="2"/>
  <c r="AL300" i="2"/>
  <c r="AK300" i="2"/>
  <c r="AJ300" i="2"/>
  <c r="AI300" i="2"/>
  <c r="AH300" i="2"/>
  <c r="AG300" i="2"/>
  <c r="AF300" i="2"/>
  <c r="AE300" i="2"/>
  <c r="AD300" i="2"/>
  <c r="AC300" i="2"/>
  <c r="AN299" i="2"/>
  <c r="AM299" i="2"/>
  <c r="AL299" i="2"/>
  <c r="AK299" i="2"/>
  <c r="AJ299" i="2"/>
  <c r="AI299" i="2"/>
  <c r="AH299" i="2"/>
  <c r="AG299" i="2"/>
  <c r="AF299" i="2"/>
  <c r="AE299" i="2"/>
  <c r="AD299" i="2"/>
  <c r="AC299" i="2"/>
  <c r="AN298" i="2"/>
  <c r="AM298" i="2"/>
  <c r="AL298" i="2"/>
  <c r="AK298" i="2"/>
  <c r="AJ298" i="2"/>
  <c r="AI298" i="2"/>
  <c r="AH298" i="2"/>
  <c r="AG298" i="2"/>
  <c r="AF298" i="2"/>
  <c r="AE298" i="2"/>
  <c r="AD298" i="2"/>
  <c r="AC298" i="2"/>
  <c r="AN297" i="2"/>
  <c r="AM297" i="2"/>
  <c r="AL297" i="2"/>
  <c r="AK297" i="2"/>
  <c r="AJ297" i="2"/>
  <c r="AI297" i="2"/>
  <c r="AH297" i="2"/>
  <c r="AG297" i="2"/>
  <c r="AF297" i="2"/>
  <c r="AE297" i="2"/>
  <c r="AD297" i="2"/>
  <c r="AC297" i="2"/>
  <c r="AN296" i="2"/>
  <c r="AM296" i="2"/>
  <c r="AL296" i="2"/>
  <c r="AK296" i="2"/>
  <c r="AJ296" i="2"/>
  <c r="AI296" i="2"/>
  <c r="AH296" i="2"/>
  <c r="AG296" i="2"/>
  <c r="AF296" i="2"/>
  <c r="AE296" i="2"/>
  <c r="AD296" i="2"/>
  <c r="AC296" i="2"/>
  <c r="AN295" i="2"/>
  <c r="AM295" i="2"/>
  <c r="AL295" i="2"/>
  <c r="AK295" i="2"/>
  <c r="AJ295" i="2"/>
  <c r="AI295" i="2"/>
  <c r="AH295" i="2"/>
  <c r="AG295" i="2"/>
  <c r="AF295" i="2"/>
  <c r="AE295" i="2"/>
  <c r="AD295" i="2"/>
  <c r="AC295" i="2"/>
  <c r="AN294" i="2"/>
  <c r="AM294" i="2"/>
  <c r="AL294" i="2"/>
  <c r="AK294" i="2"/>
  <c r="AJ294" i="2"/>
  <c r="AI294" i="2"/>
  <c r="AH294" i="2"/>
  <c r="AG294" i="2"/>
  <c r="AF294" i="2"/>
  <c r="AE294" i="2"/>
  <c r="AD294" i="2"/>
  <c r="AC294" i="2"/>
  <c r="AN293" i="2"/>
  <c r="AM293" i="2"/>
  <c r="AL293" i="2"/>
  <c r="AK293" i="2"/>
  <c r="AJ293" i="2"/>
  <c r="AI293" i="2"/>
  <c r="AH293" i="2"/>
  <c r="AG293" i="2"/>
  <c r="AF293" i="2"/>
  <c r="AE293" i="2"/>
  <c r="AD293" i="2"/>
  <c r="AC293" i="2"/>
  <c r="AN292" i="2"/>
  <c r="AM292" i="2"/>
  <c r="AL292" i="2"/>
  <c r="AK292" i="2"/>
  <c r="AJ292" i="2"/>
  <c r="AI292" i="2"/>
  <c r="AH292" i="2"/>
  <c r="AG292" i="2"/>
  <c r="AF292" i="2"/>
  <c r="AE292" i="2"/>
  <c r="AD292" i="2"/>
  <c r="AC292" i="2"/>
  <c r="AN291" i="2"/>
  <c r="AM291" i="2"/>
  <c r="AL291" i="2"/>
  <c r="AK291" i="2"/>
  <c r="AJ291" i="2"/>
  <c r="AI291" i="2"/>
  <c r="AH291" i="2"/>
  <c r="AG291" i="2"/>
  <c r="AF291" i="2"/>
  <c r="AE291" i="2"/>
  <c r="AD291" i="2"/>
  <c r="AC291" i="2"/>
  <c r="AN290" i="2"/>
  <c r="AM290" i="2"/>
  <c r="AL290" i="2"/>
  <c r="AK290" i="2"/>
  <c r="AJ290" i="2"/>
  <c r="AI290" i="2"/>
  <c r="AH290" i="2"/>
  <c r="AG290" i="2"/>
  <c r="AF290" i="2"/>
  <c r="AE290" i="2"/>
  <c r="AD290" i="2"/>
  <c r="AC290" i="2"/>
  <c r="AN289" i="2"/>
  <c r="AM289" i="2"/>
  <c r="AL289" i="2"/>
  <c r="AK289" i="2"/>
  <c r="AJ289" i="2"/>
  <c r="AI289" i="2"/>
  <c r="AH289" i="2"/>
  <c r="AG289" i="2"/>
  <c r="AF289" i="2"/>
  <c r="AE289" i="2"/>
  <c r="AD289" i="2"/>
  <c r="AC289" i="2"/>
  <c r="AN288" i="2"/>
  <c r="AM288" i="2"/>
  <c r="AL288" i="2"/>
  <c r="AK288" i="2"/>
  <c r="AJ288" i="2"/>
  <c r="AI288" i="2"/>
  <c r="AH288" i="2"/>
  <c r="AG288" i="2"/>
  <c r="AF288" i="2"/>
  <c r="AE288" i="2"/>
  <c r="AD288" i="2"/>
  <c r="AC288" i="2"/>
  <c r="AN287" i="2"/>
  <c r="AM287" i="2"/>
  <c r="AL287" i="2"/>
  <c r="AK287" i="2"/>
  <c r="AJ287" i="2"/>
  <c r="AI287" i="2"/>
  <c r="AH287" i="2"/>
  <c r="AG287" i="2"/>
  <c r="AF287" i="2"/>
  <c r="AE287" i="2"/>
  <c r="AD287" i="2"/>
  <c r="AC287" i="2"/>
  <c r="AN286" i="2"/>
  <c r="AM286" i="2"/>
  <c r="AL286" i="2"/>
  <c r="AK286" i="2"/>
  <c r="AJ286" i="2"/>
  <c r="AI286" i="2"/>
  <c r="AH286" i="2"/>
  <c r="AG286" i="2"/>
  <c r="AF286" i="2"/>
  <c r="AE286" i="2"/>
  <c r="AD286" i="2"/>
  <c r="AC286" i="2"/>
  <c r="AN285" i="2"/>
  <c r="AM285" i="2"/>
  <c r="AL285" i="2"/>
  <c r="AK285" i="2"/>
  <c r="AJ285" i="2"/>
  <c r="AI285" i="2"/>
  <c r="AH285" i="2"/>
  <c r="AG285" i="2"/>
  <c r="AF285" i="2"/>
  <c r="AE285" i="2"/>
  <c r="AD285" i="2"/>
  <c r="AC285" i="2"/>
  <c r="AN284" i="2"/>
  <c r="AM284" i="2"/>
  <c r="AL284" i="2"/>
  <c r="AK284" i="2"/>
  <c r="AJ284" i="2"/>
  <c r="AI284" i="2"/>
  <c r="AH284" i="2"/>
  <c r="AG284" i="2"/>
  <c r="AF284" i="2"/>
  <c r="AE284" i="2"/>
  <c r="AD284" i="2"/>
  <c r="AC284" i="2"/>
  <c r="AN283" i="2"/>
  <c r="AM283" i="2"/>
  <c r="AL283" i="2"/>
  <c r="AK283" i="2"/>
  <c r="AJ283" i="2"/>
  <c r="AI283" i="2"/>
  <c r="AH283" i="2"/>
  <c r="AG283" i="2"/>
  <c r="AF283" i="2"/>
  <c r="AE283" i="2"/>
  <c r="AD283" i="2"/>
  <c r="AC283" i="2"/>
  <c r="AN282" i="2"/>
  <c r="AM282" i="2"/>
  <c r="AL282" i="2"/>
  <c r="AK282" i="2"/>
  <c r="AJ282" i="2"/>
  <c r="AI282" i="2"/>
  <c r="AH282" i="2"/>
  <c r="AG282" i="2"/>
  <c r="AF282" i="2"/>
  <c r="AE282" i="2"/>
  <c r="AD282" i="2"/>
  <c r="AC282" i="2"/>
  <c r="AN281" i="2"/>
  <c r="AM281" i="2"/>
  <c r="AL281" i="2"/>
  <c r="AK281" i="2"/>
  <c r="AJ281" i="2"/>
  <c r="AI281" i="2"/>
  <c r="AH281" i="2"/>
  <c r="AG281" i="2"/>
  <c r="AF281" i="2"/>
  <c r="AE281" i="2"/>
  <c r="AD281" i="2"/>
  <c r="AC281" i="2"/>
  <c r="AN280" i="2"/>
  <c r="AM280" i="2"/>
  <c r="AL280" i="2"/>
  <c r="AK280" i="2"/>
  <c r="AJ280" i="2"/>
  <c r="AI280" i="2"/>
  <c r="AH280" i="2"/>
  <c r="AG280" i="2"/>
  <c r="AF280" i="2"/>
  <c r="AE280" i="2"/>
  <c r="AD280" i="2"/>
  <c r="AC280" i="2"/>
  <c r="AN279" i="2"/>
  <c r="AM279" i="2"/>
  <c r="AL279" i="2"/>
  <c r="AK279" i="2"/>
  <c r="AJ279" i="2"/>
  <c r="AI279" i="2"/>
  <c r="AH279" i="2"/>
  <c r="AG279" i="2"/>
  <c r="AF279" i="2"/>
  <c r="AE279" i="2"/>
  <c r="AD279" i="2"/>
  <c r="AC279" i="2"/>
  <c r="AN278" i="2"/>
  <c r="AM278" i="2"/>
  <c r="AL278" i="2"/>
  <c r="AK278" i="2"/>
  <c r="AJ278" i="2"/>
  <c r="AI278" i="2"/>
  <c r="AH278" i="2"/>
  <c r="AG278" i="2"/>
  <c r="AF278" i="2"/>
  <c r="AE278" i="2"/>
  <c r="AD278" i="2"/>
  <c r="AC278" i="2"/>
  <c r="AN277" i="2"/>
  <c r="AM277" i="2"/>
  <c r="AL277" i="2"/>
  <c r="AK277" i="2"/>
  <c r="AJ277" i="2"/>
  <c r="AI277" i="2"/>
  <c r="AH277" i="2"/>
  <c r="AG277" i="2"/>
  <c r="AF277" i="2"/>
  <c r="AE277" i="2"/>
  <c r="AD277" i="2"/>
  <c r="AC277" i="2"/>
  <c r="AN276" i="2"/>
  <c r="AM276" i="2"/>
  <c r="AL276" i="2"/>
  <c r="AK276" i="2"/>
  <c r="AJ276" i="2"/>
  <c r="AI276" i="2"/>
  <c r="AH276" i="2"/>
  <c r="AG276" i="2"/>
  <c r="AF276" i="2"/>
  <c r="AE276" i="2"/>
  <c r="AD276" i="2"/>
  <c r="AC276" i="2"/>
  <c r="AN275" i="2"/>
  <c r="AM275" i="2"/>
  <c r="AL275" i="2"/>
  <c r="AK275" i="2"/>
  <c r="AJ275" i="2"/>
  <c r="AI275" i="2"/>
  <c r="AH275" i="2"/>
  <c r="AG275" i="2"/>
  <c r="AF275" i="2"/>
  <c r="AE275" i="2"/>
  <c r="AD275" i="2"/>
  <c r="AC275" i="2"/>
  <c r="AN274" i="2"/>
  <c r="AM274" i="2"/>
  <c r="AL274" i="2"/>
  <c r="AK274" i="2"/>
  <c r="AJ274" i="2"/>
  <c r="AI274" i="2"/>
  <c r="AH274" i="2"/>
  <c r="AG274" i="2"/>
  <c r="AF274" i="2"/>
  <c r="AE274" i="2"/>
  <c r="AD274" i="2"/>
  <c r="AC274" i="2"/>
  <c r="AN273" i="2"/>
  <c r="AM273" i="2"/>
  <c r="AL273" i="2"/>
  <c r="AK273" i="2"/>
  <c r="AJ273" i="2"/>
  <c r="AI273" i="2"/>
  <c r="AH273" i="2"/>
  <c r="AG273" i="2"/>
  <c r="AF273" i="2"/>
  <c r="AE273" i="2"/>
  <c r="AD273" i="2"/>
  <c r="AC273" i="2"/>
  <c r="AN272" i="2"/>
  <c r="AM272" i="2"/>
  <c r="AL272" i="2"/>
  <c r="AK272" i="2"/>
  <c r="AJ272" i="2"/>
  <c r="AI272" i="2"/>
  <c r="AH272" i="2"/>
  <c r="AG272" i="2"/>
  <c r="AF272" i="2"/>
  <c r="AE272" i="2"/>
  <c r="AD272" i="2"/>
  <c r="AC272" i="2"/>
  <c r="AN271" i="2"/>
  <c r="AM271" i="2"/>
  <c r="AL271" i="2"/>
  <c r="AK271" i="2"/>
  <c r="AJ271" i="2"/>
  <c r="AI271" i="2"/>
  <c r="AH271" i="2"/>
  <c r="AG271" i="2"/>
  <c r="AF271" i="2"/>
  <c r="AE271" i="2"/>
  <c r="AD271" i="2"/>
  <c r="AC271" i="2"/>
  <c r="AN270" i="2"/>
  <c r="AM270" i="2"/>
  <c r="AL270" i="2"/>
  <c r="AK270" i="2"/>
  <c r="AJ270" i="2"/>
  <c r="AI270" i="2"/>
  <c r="AH270" i="2"/>
  <c r="AG270" i="2"/>
  <c r="AF270" i="2"/>
  <c r="AE270" i="2"/>
  <c r="AD270" i="2"/>
  <c r="AC270" i="2"/>
  <c r="AN269" i="2"/>
  <c r="AM269" i="2"/>
  <c r="AL269" i="2"/>
  <c r="AK269" i="2"/>
  <c r="AJ269" i="2"/>
  <c r="AI269" i="2"/>
  <c r="AH269" i="2"/>
  <c r="AG269" i="2"/>
  <c r="AF269" i="2"/>
  <c r="AE269" i="2"/>
  <c r="AD269" i="2"/>
  <c r="AC269" i="2"/>
  <c r="AN268" i="2"/>
  <c r="AM268" i="2"/>
  <c r="AL268" i="2"/>
  <c r="AK268" i="2"/>
  <c r="AJ268" i="2"/>
  <c r="AI268" i="2"/>
  <c r="AH268" i="2"/>
  <c r="AG268" i="2"/>
  <c r="AF268" i="2"/>
  <c r="AE268" i="2"/>
  <c r="AD268" i="2"/>
  <c r="AC268" i="2"/>
  <c r="AN267" i="2"/>
  <c r="AM267" i="2"/>
  <c r="AL267" i="2"/>
  <c r="AK267" i="2"/>
  <c r="AJ267" i="2"/>
  <c r="AI267" i="2"/>
  <c r="AH267" i="2"/>
  <c r="AG267" i="2"/>
  <c r="AF267" i="2"/>
  <c r="AE267" i="2"/>
  <c r="AD267" i="2"/>
  <c r="AC267" i="2"/>
  <c r="AN266" i="2"/>
  <c r="AM266" i="2"/>
  <c r="AL266" i="2"/>
  <c r="AK266" i="2"/>
  <c r="AJ266" i="2"/>
  <c r="AI266" i="2"/>
  <c r="AH266" i="2"/>
  <c r="AG266" i="2"/>
  <c r="AF266" i="2"/>
  <c r="AE266" i="2"/>
  <c r="AD266" i="2"/>
  <c r="AC266" i="2"/>
  <c r="AN265" i="2"/>
  <c r="AM265" i="2"/>
  <c r="AL265" i="2"/>
  <c r="AK265" i="2"/>
  <c r="AJ265" i="2"/>
  <c r="AI265" i="2"/>
  <c r="AH265" i="2"/>
  <c r="AG265" i="2"/>
  <c r="AF265" i="2"/>
  <c r="AE265" i="2"/>
  <c r="AD265" i="2"/>
  <c r="AC265" i="2"/>
  <c r="AN264" i="2"/>
  <c r="AM264" i="2"/>
  <c r="AL264" i="2"/>
  <c r="AK264" i="2"/>
  <c r="AJ264" i="2"/>
  <c r="AI264" i="2"/>
  <c r="AH264" i="2"/>
  <c r="AG264" i="2"/>
  <c r="AF264" i="2"/>
  <c r="AE264" i="2"/>
  <c r="AD264" i="2"/>
  <c r="AC264" i="2"/>
  <c r="AN263" i="2"/>
  <c r="AM263" i="2"/>
  <c r="AL263" i="2"/>
  <c r="AK263" i="2"/>
  <c r="AJ263" i="2"/>
  <c r="AI263" i="2"/>
  <c r="AH263" i="2"/>
  <c r="AG263" i="2"/>
  <c r="AF263" i="2"/>
  <c r="AE263" i="2"/>
  <c r="AD263" i="2"/>
  <c r="AC263" i="2"/>
  <c r="AN262" i="2"/>
  <c r="AM262" i="2"/>
  <c r="AL262" i="2"/>
  <c r="AK262" i="2"/>
  <c r="AJ262" i="2"/>
  <c r="AI262" i="2"/>
  <c r="AH262" i="2"/>
  <c r="AG262" i="2"/>
  <c r="AF262" i="2"/>
  <c r="AE262" i="2"/>
  <c r="AD262" i="2"/>
  <c r="AC262" i="2"/>
  <c r="AN261" i="2"/>
  <c r="AM261" i="2"/>
  <c r="AL261" i="2"/>
  <c r="AK261" i="2"/>
  <c r="AJ261" i="2"/>
  <c r="AI261" i="2"/>
  <c r="AH261" i="2"/>
  <c r="AG261" i="2"/>
  <c r="AF261" i="2"/>
  <c r="AE261" i="2"/>
  <c r="AD261" i="2"/>
  <c r="AC261" i="2"/>
  <c r="AN260" i="2"/>
  <c r="AM260" i="2"/>
  <c r="AL260" i="2"/>
  <c r="AK260" i="2"/>
  <c r="AJ260" i="2"/>
  <c r="AI260" i="2"/>
  <c r="AH260" i="2"/>
  <c r="AG260" i="2"/>
  <c r="AF260" i="2"/>
  <c r="AE260" i="2"/>
  <c r="AD260" i="2"/>
  <c r="AC260" i="2"/>
  <c r="AN259" i="2"/>
  <c r="AM259" i="2"/>
  <c r="AL259" i="2"/>
  <c r="AK259" i="2"/>
  <c r="AJ259" i="2"/>
  <c r="AI259" i="2"/>
  <c r="AH259" i="2"/>
  <c r="AG259" i="2"/>
  <c r="AF259" i="2"/>
  <c r="AE259" i="2"/>
  <c r="AD259" i="2"/>
  <c r="AC259" i="2"/>
  <c r="AN258" i="2"/>
  <c r="AM258" i="2"/>
  <c r="AL258" i="2"/>
  <c r="AK258" i="2"/>
  <c r="AJ258" i="2"/>
  <c r="AI258" i="2"/>
  <c r="AH258" i="2"/>
  <c r="AG258" i="2"/>
  <c r="AF258" i="2"/>
  <c r="AE258" i="2"/>
  <c r="AD258" i="2"/>
  <c r="AC258" i="2"/>
  <c r="AN257" i="2"/>
  <c r="AM257" i="2"/>
  <c r="AL257" i="2"/>
  <c r="AK257" i="2"/>
  <c r="AJ257" i="2"/>
  <c r="AI257" i="2"/>
  <c r="AH257" i="2"/>
  <c r="AG257" i="2"/>
  <c r="AF257" i="2"/>
  <c r="AE257" i="2"/>
  <c r="AD257" i="2"/>
  <c r="AC257" i="2"/>
  <c r="AN256" i="2"/>
  <c r="AM256" i="2"/>
  <c r="AL256" i="2"/>
  <c r="AK256" i="2"/>
  <c r="AJ256" i="2"/>
  <c r="AI256" i="2"/>
  <c r="AH256" i="2"/>
  <c r="AG256" i="2"/>
  <c r="AF256" i="2"/>
  <c r="AE256" i="2"/>
  <c r="AD256" i="2"/>
  <c r="AC256" i="2"/>
  <c r="AN255" i="2"/>
  <c r="AM255" i="2"/>
  <c r="AL255" i="2"/>
  <c r="AK255" i="2"/>
  <c r="AJ255" i="2"/>
  <c r="AI255" i="2"/>
  <c r="AH255" i="2"/>
  <c r="AG255" i="2"/>
  <c r="AF255" i="2"/>
  <c r="AE255" i="2"/>
  <c r="AD255" i="2"/>
  <c r="AC255" i="2"/>
  <c r="AN254" i="2"/>
  <c r="AM254" i="2"/>
  <c r="AL254" i="2"/>
  <c r="AK254" i="2"/>
  <c r="AJ254" i="2"/>
  <c r="AI254" i="2"/>
  <c r="AH254" i="2"/>
  <c r="AG254" i="2"/>
  <c r="AF254" i="2"/>
  <c r="AE254" i="2"/>
  <c r="AD254" i="2"/>
  <c r="AC254" i="2"/>
  <c r="AN253" i="2"/>
  <c r="AM253" i="2"/>
  <c r="AL253" i="2"/>
  <c r="AK253" i="2"/>
  <c r="AJ253" i="2"/>
  <c r="AI253" i="2"/>
  <c r="AH253" i="2"/>
  <c r="AG253" i="2"/>
  <c r="AF253" i="2"/>
  <c r="AE253" i="2"/>
  <c r="AD253" i="2"/>
  <c r="AC253" i="2"/>
  <c r="AN252" i="2"/>
  <c r="AM252" i="2"/>
  <c r="AL252" i="2"/>
  <c r="AK252" i="2"/>
  <c r="AJ252" i="2"/>
  <c r="AI252" i="2"/>
  <c r="AH252" i="2"/>
  <c r="AG252" i="2"/>
  <c r="AF252" i="2"/>
  <c r="AE252" i="2"/>
  <c r="AD252" i="2"/>
  <c r="AC252" i="2"/>
  <c r="AN251" i="2"/>
  <c r="AM251" i="2"/>
  <c r="AL251" i="2"/>
  <c r="AK251" i="2"/>
  <c r="AJ251" i="2"/>
  <c r="AI251" i="2"/>
  <c r="AH251" i="2"/>
  <c r="AG251" i="2"/>
  <c r="AF251" i="2"/>
  <c r="AE251" i="2"/>
  <c r="AD251" i="2"/>
  <c r="AC251" i="2"/>
  <c r="AN250" i="2"/>
  <c r="AM250" i="2"/>
  <c r="AL250" i="2"/>
  <c r="AK250" i="2"/>
  <c r="AJ250" i="2"/>
  <c r="AI250" i="2"/>
  <c r="AH250" i="2"/>
  <c r="AG250" i="2"/>
  <c r="AF250" i="2"/>
  <c r="AE250" i="2"/>
  <c r="AD250" i="2"/>
  <c r="AC250" i="2"/>
  <c r="AN249" i="2"/>
  <c r="AM249" i="2"/>
  <c r="AL249" i="2"/>
  <c r="AK249" i="2"/>
  <c r="AJ249" i="2"/>
  <c r="AI249" i="2"/>
  <c r="AH249" i="2"/>
  <c r="AG249" i="2"/>
  <c r="AF249" i="2"/>
  <c r="AE249" i="2"/>
  <c r="AD249" i="2"/>
  <c r="AC249" i="2"/>
  <c r="AN248" i="2"/>
  <c r="AM248" i="2"/>
  <c r="AL248" i="2"/>
  <c r="AK248" i="2"/>
  <c r="AJ248" i="2"/>
  <c r="AI248" i="2"/>
  <c r="AH248" i="2"/>
  <c r="AG248" i="2"/>
  <c r="AF248" i="2"/>
  <c r="AE248" i="2"/>
  <c r="AD248" i="2"/>
  <c r="AC248" i="2"/>
  <c r="AN247" i="2"/>
  <c r="AM247" i="2"/>
  <c r="AL247" i="2"/>
  <c r="AK247" i="2"/>
  <c r="AJ247" i="2"/>
  <c r="AI247" i="2"/>
  <c r="AH247" i="2"/>
  <c r="AG247" i="2"/>
  <c r="AF247" i="2"/>
  <c r="AE247" i="2"/>
  <c r="AD247" i="2"/>
  <c r="AC247" i="2"/>
  <c r="AN246" i="2"/>
  <c r="AM246" i="2"/>
  <c r="AL246" i="2"/>
  <c r="AK246" i="2"/>
  <c r="AJ246" i="2"/>
  <c r="AI246" i="2"/>
  <c r="AH246" i="2"/>
  <c r="AG246" i="2"/>
  <c r="AF246" i="2"/>
  <c r="AE246" i="2"/>
  <c r="AD246" i="2"/>
  <c r="AC246" i="2"/>
  <c r="AN245" i="2"/>
  <c r="AM245" i="2"/>
  <c r="AL245" i="2"/>
  <c r="AK245" i="2"/>
  <c r="AJ245" i="2"/>
  <c r="AI245" i="2"/>
  <c r="AH245" i="2"/>
  <c r="AG245" i="2"/>
  <c r="AF245" i="2"/>
  <c r="AE245" i="2"/>
  <c r="AD245" i="2"/>
  <c r="AC245" i="2"/>
  <c r="AN244" i="2"/>
  <c r="AM244" i="2"/>
  <c r="AL244" i="2"/>
  <c r="AK244" i="2"/>
  <c r="AJ244" i="2"/>
  <c r="AI244" i="2"/>
  <c r="AH244" i="2"/>
  <c r="AG244" i="2"/>
  <c r="AF244" i="2"/>
  <c r="AE244" i="2"/>
  <c r="AD244" i="2"/>
  <c r="AC244" i="2"/>
  <c r="AN243" i="2"/>
  <c r="AM243" i="2"/>
  <c r="AL243" i="2"/>
  <c r="AK243" i="2"/>
  <c r="AJ243" i="2"/>
  <c r="AI243" i="2"/>
  <c r="AH243" i="2"/>
  <c r="AG243" i="2"/>
  <c r="AF243" i="2"/>
  <c r="AE243" i="2"/>
  <c r="AD243" i="2"/>
  <c r="AC243" i="2"/>
  <c r="AN242" i="2"/>
  <c r="AM242" i="2"/>
  <c r="AL242" i="2"/>
  <c r="AK242" i="2"/>
  <c r="AJ242" i="2"/>
  <c r="AI242" i="2"/>
  <c r="AH242" i="2"/>
  <c r="AG242" i="2"/>
  <c r="AF242" i="2"/>
  <c r="AE242" i="2"/>
  <c r="AD242" i="2"/>
  <c r="AC242" i="2"/>
  <c r="AN241" i="2"/>
  <c r="AM241" i="2"/>
  <c r="AL241" i="2"/>
  <c r="AK241" i="2"/>
  <c r="AJ241" i="2"/>
  <c r="AI241" i="2"/>
  <c r="AH241" i="2"/>
  <c r="AG241" i="2"/>
  <c r="AF241" i="2"/>
  <c r="AE241" i="2"/>
  <c r="AD241" i="2"/>
  <c r="AC241" i="2"/>
  <c r="AN240" i="2"/>
  <c r="AM240" i="2"/>
  <c r="AL240" i="2"/>
  <c r="AK240" i="2"/>
  <c r="AJ240" i="2"/>
  <c r="AI240" i="2"/>
  <c r="AH240" i="2"/>
  <c r="AG240" i="2"/>
  <c r="AF240" i="2"/>
  <c r="AE240" i="2"/>
  <c r="AD240" i="2"/>
  <c r="AC240" i="2"/>
  <c r="AN239" i="2"/>
  <c r="AM239" i="2"/>
  <c r="AL239" i="2"/>
  <c r="AK239" i="2"/>
  <c r="AJ239" i="2"/>
  <c r="AI239" i="2"/>
  <c r="AH239" i="2"/>
  <c r="AG239" i="2"/>
  <c r="AF239" i="2"/>
  <c r="AE239" i="2"/>
  <c r="AD239" i="2"/>
  <c r="AC239" i="2"/>
  <c r="AN238" i="2"/>
  <c r="AM238" i="2"/>
  <c r="AL238" i="2"/>
  <c r="AK238" i="2"/>
  <c r="AJ238" i="2"/>
  <c r="AI238" i="2"/>
  <c r="AH238" i="2"/>
  <c r="AG238" i="2"/>
  <c r="AF238" i="2"/>
  <c r="AE238" i="2"/>
  <c r="AD238" i="2"/>
  <c r="AC238" i="2"/>
  <c r="AN237" i="2"/>
  <c r="AM237" i="2"/>
  <c r="AL237" i="2"/>
  <c r="AK237" i="2"/>
  <c r="AJ237" i="2"/>
  <c r="AI237" i="2"/>
  <c r="AH237" i="2"/>
  <c r="AG237" i="2"/>
  <c r="AF237" i="2"/>
  <c r="AE237" i="2"/>
  <c r="AD237" i="2"/>
  <c r="AC237" i="2"/>
  <c r="AN236" i="2"/>
  <c r="AM236" i="2"/>
  <c r="AL236" i="2"/>
  <c r="AK236" i="2"/>
  <c r="AJ236" i="2"/>
  <c r="AI236" i="2"/>
  <c r="AH236" i="2"/>
  <c r="AG236" i="2"/>
  <c r="AF236" i="2"/>
  <c r="AE236" i="2"/>
  <c r="AD236" i="2"/>
  <c r="AC236" i="2"/>
  <c r="AN235" i="2"/>
  <c r="AM235" i="2"/>
  <c r="AL235" i="2"/>
  <c r="AK235" i="2"/>
  <c r="AJ235" i="2"/>
  <c r="AI235" i="2"/>
  <c r="AH235" i="2"/>
  <c r="AG235" i="2"/>
  <c r="AF235" i="2"/>
  <c r="AE235" i="2"/>
  <c r="AD235" i="2"/>
  <c r="AC235" i="2"/>
  <c r="AN234" i="2"/>
  <c r="AM234" i="2"/>
  <c r="AL234" i="2"/>
  <c r="AK234" i="2"/>
  <c r="AJ234" i="2"/>
  <c r="AI234" i="2"/>
  <c r="AH234" i="2"/>
  <c r="AG234" i="2"/>
  <c r="AF234" i="2"/>
  <c r="AE234" i="2"/>
  <c r="AD234" i="2"/>
  <c r="AC234" i="2"/>
  <c r="AN233" i="2"/>
  <c r="AM233" i="2"/>
  <c r="AL233" i="2"/>
  <c r="AK233" i="2"/>
  <c r="AJ233" i="2"/>
  <c r="AI233" i="2"/>
  <c r="AH233" i="2"/>
  <c r="AG233" i="2"/>
  <c r="AF233" i="2"/>
  <c r="AE233" i="2"/>
  <c r="AD233" i="2"/>
  <c r="AC233" i="2"/>
  <c r="AN232" i="2"/>
  <c r="AM232" i="2"/>
  <c r="AL232" i="2"/>
  <c r="AK232" i="2"/>
  <c r="AJ232" i="2"/>
  <c r="AI232" i="2"/>
  <c r="AH232" i="2"/>
  <c r="AG232" i="2"/>
  <c r="AF232" i="2"/>
  <c r="AE232" i="2"/>
  <c r="AD232" i="2"/>
  <c r="AC232" i="2"/>
  <c r="AN231" i="2"/>
  <c r="AM231" i="2"/>
  <c r="AL231" i="2"/>
  <c r="AK231" i="2"/>
  <c r="AJ231" i="2"/>
  <c r="AI231" i="2"/>
  <c r="AH231" i="2"/>
  <c r="AG231" i="2"/>
  <c r="AF231" i="2"/>
  <c r="AE231" i="2"/>
  <c r="AD231" i="2"/>
  <c r="AC231" i="2"/>
  <c r="AN230" i="2"/>
  <c r="AM230" i="2"/>
  <c r="AL230" i="2"/>
  <c r="AK230" i="2"/>
  <c r="AJ230" i="2"/>
  <c r="AI230" i="2"/>
  <c r="AH230" i="2"/>
  <c r="AG230" i="2"/>
  <c r="AF230" i="2"/>
  <c r="AE230" i="2"/>
  <c r="AD230" i="2"/>
  <c r="AC230" i="2"/>
  <c r="AN229" i="2"/>
  <c r="AM229" i="2"/>
  <c r="AL229" i="2"/>
  <c r="AK229" i="2"/>
  <c r="AJ229" i="2"/>
  <c r="AI229" i="2"/>
  <c r="AH229" i="2"/>
  <c r="AG229" i="2"/>
  <c r="AF229" i="2"/>
  <c r="AE229" i="2"/>
  <c r="AD229" i="2"/>
  <c r="AC229" i="2"/>
  <c r="AN228" i="2"/>
  <c r="AM228" i="2"/>
  <c r="AL228" i="2"/>
  <c r="AK228" i="2"/>
  <c r="AJ228" i="2"/>
  <c r="AI228" i="2"/>
  <c r="AH228" i="2"/>
  <c r="AG228" i="2"/>
  <c r="AF228" i="2"/>
  <c r="AE228" i="2"/>
  <c r="AD228" i="2"/>
  <c r="AC228" i="2"/>
  <c r="AN227" i="2"/>
  <c r="AM227" i="2"/>
  <c r="AL227" i="2"/>
  <c r="AK227" i="2"/>
  <c r="AJ227" i="2"/>
  <c r="AI227" i="2"/>
  <c r="AH227" i="2"/>
  <c r="AG227" i="2"/>
  <c r="AF227" i="2"/>
  <c r="AE227" i="2"/>
  <c r="AD227" i="2"/>
  <c r="AC227" i="2"/>
  <c r="AN226" i="2"/>
  <c r="AM226" i="2"/>
  <c r="AL226" i="2"/>
  <c r="AK226" i="2"/>
  <c r="AJ226" i="2"/>
  <c r="AI226" i="2"/>
  <c r="AH226" i="2"/>
  <c r="AG226" i="2"/>
  <c r="AF226" i="2"/>
  <c r="AE226" i="2"/>
  <c r="AD226" i="2"/>
  <c r="AC226" i="2"/>
  <c r="AN225" i="2"/>
  <c r="AM225" i="2"/>
  <c r="AL225" i="2"/>
  <c r="AK225" i="2"/>
  <c r="AJ225" i="2"/>
  <c r="AI225" i="2"/>
  <c r="AH225" i="2"/>
  <c r="AG225" i="2"/>
  <c r="AF225" i="2"/>
  <c r="AE225" i="2"/>
  <c r="AD225" i="2"/>
  <c r="AC225" i="2"/>
  <c r="AN224" i="2"/>
  <c r="AM224" i="2"/>
  <c r="AL224" i="2"/>
  <c r="AK224" i="2"/>
  <c r="AJ224" i="2"/>
  <c r="AI224" i="2"/>
  <c r="AH224" i="2"/>
  <c r="AG224" i="2"/>
  <c r="AF224" i="2"/>
  <c r="AE224" i="2"/>
  <c r="AD224" i="2"/>
  <c r="AC224" i="2"/>
  <c r="AN223" i="2"/>
  <c r="AM223" i="2"/>
  <c r="AL223" i="2"/>
  <c r="AK223" i="2"/>
  <c r="AJ223" i="2"/>
  <c r="AI223" i="2"/>
  <c r="AH223" i="2"/>
  <c r="AG223" i="2"/>
  <c r="AF223" i="2"/>
  <c r="AE223" i="2"/>
  <c r="AD223" i="2"/>
  <c r="AC223" i="2"/>
  <c r="AN222" i="2"/>
  <c r="AM222" i="2"/>
  <c r="AL222" i="2"/>
  <c r="AK222" i="2"/>
  <c r="AJ222" i="2"/>
  <c r="AI222" i="2"/>
  <c r="AH222" i="2"/>
  <c r="AG222" i="2"/>
  <c r="AF222" i="2"/>
  <c r="AE222" i="2"/>
  <c r="AD222" i="2"/>
  <c r="AC222" i="2"/>
  <c r="AN221" i="2"/>
  <c r="AM221" i="2"/>
  <c r="AL221" i="2"/>
  <c r="AK221" i="2"/>
  <c r="AJ221" i="2"/>
  <c r="AI221" i="2"/>
  <c r="AH221" i="2"/>
  <c r="AG221" i="2"/>
  <c r="AF221" i="2"/>
  <c r="AE221" i="2"/>
  <c r="AD221" i="2"/>
  <c r="AC221" i="2"/>
  <c r="AN220" i="2"/>
  <c r="AM220" i="2"/>
  <c r="AL220" i="2"/>
  <c r="AK220" i="2"/>
  <c r="AJ220" i="2"/>
  <c r="AI220" i="2"/>
  <c r="AH220" i="2"/>
  <c r="AG220" i="2"/>
  <c r="AF220" i="2"/>
  <c r="AE220" i="2"/>
  <c r="AD220" i="2"/>
  <c r="AC220" i="2"/>
  <c r="AN219" i="2"/>
  <c r="AM219" i="2"/>
  <c r="AL219" i="2"/>
  <c r="AK219" i="2"/>
  <c r="AJ219" i="2"/>
  <c r="AI219" i="2"/>
  <c r="AH219" i="2"/>
  <c r="AG219" i="2"/>
  <c r="AF219" i="2"/>
  <c r="AE219" i="2"/>
  <c r="AD219" i="2"/>
  <c r="AC219" i="2"/>
  <c r="AN218" i="2"/>
  <c r="AM218" i="2"/>
  <c r="AL218" i="2"/>
  <c r="AK218" i="2"/>
  <c r="AJ218" i="2"/>
  <c r="AI218" i="2"/>
  <c r="AH218" i="2"/>
  <c r="AG218" i="2"/>
  <c r="AF218" i="2"/>
  <c r="AE218" i="2"/>
  <c r="AD218" i="2"/>
  <c r="AC218" i="2"/>
  <c r="AN217" i="2"/>
  <c r="AM217" i="2"/>
  <c r="AL217" i="2"/>
  <c r="AK217" i="2"/>
  <c r="AJ217" i="2"/>
  <c r="AI217" i="2"/>
  <c r="AH217" i="2"/>
  <c r="AG217" i="2"/>
  <c r="AF217" i="2"/>
  <c r="AE217" i="2"/>
  <c r="AD217" i="2"/>
  <c r="AC217" i="2"/>
  <c r="AN216" i="2"/>
  <c r="AM216" i="2"/>
  <c r="AL216" i="2"/>
  <c r="AK216" i="2"/>
  <c r="AJ216" i="2"/>
  <c r="AI216" i="2"/>
  <c r="AH216" i="2"/>
  <c r="AG216" i="2"/>
  <c r="AF216" i="2"/>
  <c r="AE216" i="2"/>
  <c r="AD216" i="2"/>
  <c r="AC216" i="2"/>
  <c r="AN215" i="2"/>
  <c r="AM215" i="2"/>
  <c r="AL215" i="2"/>
  <c r="AK215" i="2"/>
  <c r="AJ215" i="2"/>
  <c r="AI215" i="2"/>
  <c r="AH215" i="2"/>
  <c r="AG215" i="2"/>
  <c r="AF215" i="2"/>
  <c r="AE215" i="2"/>
  <c r="AD215" i="2"/>
  <c r="AC215" i="2"/>
  <c r="AN214" i="2"/>
  <c r="AM214" i="2"/>
  <c r="AL214" i="2"/>
  <c r="AK214" i="2"/>
  <c r="AJ214" i="2"/>
  <c r="AI214" i="2"/>
  <c r="AH214" i="2"/>
  <c r="AG214" i="2"/>
  <c r="AF214" i="2"/>
  <c r="AE214" i="2"/>
  <c r="AD214" i="2"/>
  <c r="AC214" i="2"/>
  <c r="AN213" i="2"/>
  <c r="AM213" i="2"/>
  <c r="AL213" i="2"/>
  <c r="AK213" i="2"/>
  <c r="AJ213" i="2"/>
  <c r="AI213" i="2"/>
  <c r="AH213" i="2"/>
  <c r="AG213" i="2"/>
  <c r="AF213" i="2"/>
  <c r="AE213" i="2"/>
  <c r="AD213" i="2"/>
  <c r="AC213" i="2"/>
  <c r="AN212" i="2"/>
  <c r="AM212" i="2"/>
  <c r="AL212" i="2"/>
  <c r="AK212" i="2"/>
  <c r="AJ212" i="2"/>
  <c r="AI212" i="2"/>
  <c r="AH212" i="2"/>
  <c r="AG212" i="2"/>
  <c r="AF212" i="2"/>
  <c r="AE212" i="2"/>
  <c r="AD212" i="2"/>
  <c r="AC212" i="2"/>
  <c r="AN211" i="2"/>
  <c r="AM211" i="2"/>
  <c r="AL211" i="2"/>
  <c r="AK211" i="2"/>
  <c r="AJ211" i="2"/>
  <c r="AI211" i="2"/>
  <c r="AH211" i="2"/>
  <c r="AG211" i="2"/>
  <c r="AF211" i="2"/>
  <c r="AE211" i="2"/>
  <c r="AD211" i="2"/>
  <c r="AC211" i="2"/>
  <c r="AN210" i="2"/>
  <c r="AM210" i="2"/>
  <c r="AL210" i="2"/>
  <c r="AK210" i="2"/>
  <c r="AJ210" i="2"/>
  <c r="AI210" i="2"/>
  <c r="AH210" i="2"/>
  <c r="AG210" i="2"/>
  <c r="AF210" i="2"/>
  <c r="AE210" i="2"/>
  <c r="AD210" i="2"/>
  <c r="AC210" i="2"/>
  <c r="AN209" i="2"/>
  <c r="AM209" i="2"/>
  <c r="AL209" i="2"/>
  <c r="AK209" i="2"/>
  <c r="AJ209" i="2"/>
  <c r="AI209" i="2"/>
  <c r="AH209" i="2"/>
  <c r="AG209" i="2"/>
  <c r="AF209" i="2"/>
  <c r="AE209" i="2"/>
  <c r="AD209" i="2"/>
  <c r="AC209" i="2"/>
  <c r="AN208" i="2"/>
  <c r="AM208" i="2"/>
  <c r="AL208" i="2"/>
  <c r="AK208" i="2"/>
  <c r="AJ208" i="2"/>
  <c r="AI208" i="2"/>
  <c r="AH208" i="2"/>
  <c r="AG208" i="2"/>
  <c r="AF208" i="2"/>
  <c r="AE208" i="2"/>
  <c r="AD208" i="2"/>
  <c r="AC208" i="2"/>
  <c r="AN207" i="2"/>
  <c r="AM207" i="2"/>
  <c r="AL207" i="2"/>
  <c r="AK207" i="2"/>
  <c r="AJ207" i="2"/>
  <c r="AI207" i="2"/>
  <c r="AH207" i="2"/>
  <c r="AG207" i="2"/>
  <c r="AF207" i="2"/>
  <c r="AE207" i="2"/>
  <c r="AD207" i="2"/>
  <c r="AC207" i="2"/>
  <c r="AN206" i="2"/>
  <c r="AM206" i="2"/>
  <c r="AL206" i="2"/>
  <c r="AK206" i="2"/>
  <c r="AJ206" i="2"/>
  <c r="AI206" i="2"/>
  <c r="AH206" i="2"/>
  <c r="AG206" i="2"/>
  <c r="AF206" i="2"/>
  <c r="AE206" i="2"/>
  <c r="AD206" i="2"/>
  <c r="AC206" i="2"/>
  <c r="AN205" i="2"/>
  <c r="AM205" i="2"/>
  <c r="AL205" i="2"/>
  <c r="AK205" i="2"/>
  <c r="AJ205" i="2"/>
  <c r="AI205" i="2"/>
  <c r="AH205" i="2"/>
  <c r="AG205" i="2"/>
  <c r="AF205" i="2"/>
  <c r="AE205" i="2"/>
  <c r="AD205" i="2"/>
  <c r="AC205" i="2"/>
  <c r="AN204" i="2"/>
  <c r="AM204" i="2"/>
  <c r="AL204" i="2"/>
  <c r="AK204" i="2"/>
  <c r="AJ204" i="2"/>
  <c r="AI204" i="2"/>
  <c r="AH204" i="2"/>
  <c r="AG204" i="2"/>
  <c r="AF204" i="2"/>
  <c r="AE204" i="2"/>
  <c r="AD204" i="2"/>
  <c r="AC204" i="2"/>
  <c r="AN203" i="2"/>
  <c r="AM203" i="2"/>
  <c r="AL203" i="2"/>
  <c r="AK203" i="2"/>
  <c r="AJ203" i="2"/>
  <c r="AI203" i="2"/>
  <c r="AH203" i="2"/>
  <c r="AG203" i="2"/>
  <c r="AF203" i="2"/>
  <c r="AE203" i="2"/>
  <c r="AD203" i="2"/>
  <c r="AC203" i="2"/>
  <c r="AN202" i="2"/>
  <c r="AM202" i="2"/>
  <c r="AL202" i="2"/>
  <c r="AK202" i="2"/>
  <c r="AJ202" i="2"/>
  <c r="AI202" i="2"/>
  <c r="AH202" i="2"/>
  <c r="AG202" i="2"/>
  <c r="AF202" i="2"/>
  <c r="AE202" i="2"/>
  <c r="AD202" i="2"/>
  <c r="AC202" i="2"/>
  <c r="AN201" i="2"/>
  <c r="AM201" i="2"/>
  <c r="AL201" i="2"/>
  <c r="AK201" i="2"/>
  <c r="AJ201" i="2"/>
  <c r="AI201" i="2"/>
  <c r="AH201" i="2"/>
  <c r="AG201" i="2"/>
  <c r="AF201" i="2"/>
  <c r="AE201" i="2"/>
  <c r="AD201" i="2"/>
  <c r="AC201" i="2"/>
  <c r="AN200" i="2"/>
  <c r="AM200" i="2"/>
  <c r="AL200" i="2"/>
  <c r="AK200" i="2"/>
  <c r="AJ200" i="2"/>
  <c r="AI200" i="2"/>
  <c r="AH200" i="2"/>
  <c r="AG200" i="2"/>
  <c r="AF200" i="2"/>
  <c r="AE200" i="2"/>
  <c r="AD200" i="2"/>
  <c r="AC200" i="2"/>
  <c r="AN199" i="2"/>
  <c r="AM199" i="2"/>
  <c r="AL199" i="2"/>
  <c r="AK199" i="2"/>
  <c r="AJ199" i="2"/>
  <c r="AI199" i="2"/>
  <c r="AH199" i="2"/>
  <c r="AG199" i="2"/>
  <c r="AF199" i="2"/>
  <c r="AE199" i="2"/>
  <c r="AD199" i="2"/>
  <c r="AC199" i="2"/>
  <c r="AN198" i="2"/>
  <c r="AM198" i="2"/>
  <c r="AL198" i="2"/>
  <c r="AK198" i="2"/>
  <c r="AJ198" i="2"/>
  <c r="AI198" i="2"/>
  <c r="AH198" i="2"/>
  <c r="AG198" i="2"/>
  <c r="AF198" i="2"/>
  <c r="AE198" i="2"/>
  <c r="AD198" i="2"/>
  <c r="AC198" i="2"/>
  <c r="AN197" i="2"/>
  <c r="AM197" i="2"/>
  <c r="AL197" i="2"/>
  <c r="AK197" i="2"/>
  <c r="AJ197" i="2"/>
  <c r="AI197" i="2"/>
  <c r="AH197" i="2"/>
  <c r="AG197" i="2"/>
  <c r="AF197" i="2"/>
  <c r="AE197" i="2"/>
  <c r="AD197" i="2"/>
  <c r="AC197" i="2"/>
  <c r="AN196" i="2"/>
  <c r="AM196" i="2"/>
  <c r="AL196" i="2"/>
  <c r="AK196" i="2"/>
  <c r="AJ196" i="2"/>
  <c r="AI196" i="2"/>
  <c r="AH196" i="2"/>
  <c r="AG196" i="2"/>
  <c r="AF196" i="2"/>
  <c r="AE196" i="2"/>
  <c r="AD196" i="2"/>
  <c r="AC196" i="2"/>
  <c r="AN195" i="2"/>
  <c r="AM195" i="2"/>
  <c r="AL195" i="2"/>
  <c r="AK195" i="2"/>
  <c r="AJ195" i="2"/>
  <c r="AI195" i="2"/>
  <c r="AH195" i="2"/>
  <c r="AG195" i="2"/>
  <c r="AF195" i="2"/>
  <c r="AE195" i="2"/>
  <c r="AD195" i="2"/>
  <c r="AC195" i="2"/>
  <c r="AN194" i="2"/>
  <c r="AM194" i="2"/>
  <c r="AL194" i="2"/>
  <c r="AK194" i="2"/>
  <c r="AJ194" i="2"/>
  <c r="AI194" i="2"/>
  <c r="AH194" i="2"/>
  <c r="AG194" i="2"/>
  <c r="AF194" i="2"/>
  <c r="AE194" i="2"/>
  <c r="AD194" i="2"/>
  <c r="AC194" i="2"/>
  <c r="AN193" i="2"/>
  <c r="AM193" i="2"/>
  <c r="AL193" i="2"/>
  <c r="AK193" i="2"/>
  <c r="AJ193" i="2"/>
  <c r="AI193" i="2"/>
  <c r="AH193" i="2"/>
  <c r="AG193" i="2"/>
  <c r="AF193" i="2"/>
  <c r="AE193" i="2"/>
  <c r="AD193" i="2"/>
  <c r="AC193" i="2"/>
  <c r="AN192" i="2"/>
  <c r="AM192" i="2"/>
  <c r="AL192" i="2"/>
  <c r="AK192" i="2"/>
  <c r="AJ192" i="2"/>
  <c r="AI192" i="2"/>
  <c r="AH192" i="2"/>
  <c r="AG192" i="2"/>
  <c r="AF192" i="2"/>
  <c r="AE192" i="2"/>
  <c r="AD192" i="2"/>
  <c r="AC192" i="2"/>
  <c r="AN191" i="2"/>
  <c r="AM191" i="2"/>
  <c r="AL191" i="2"/>
  <c r="AK191" i="2"/>
  <c r="AJ191" i="2"/>
  <c r="AI191" i="2"/>
  <c r="AH191" i="2"/>
  <c r="AG191" i="2"/>
  <c r="AF191" i="2"/>
  <c r="AE191" i="2"/>
  <c r="AD191" i="2"/>
  <c r="AC191" i="2"/>
  <c r="AN190" i="2"/>
  <c r="AM190" i="2"/>
  <c r="AL190" i="2"/>
  <c r="AK190" i="2"/>
  <c r="AJ190" i="2"/>
  <c r="AI190" i="2"/>
  <c r="AH190" i="2"/>
  <c r="AG190" i="2"/>
  <c r="AF190" i="2"/>
  <c r="AE190" i="2"/>
  <c r="AD190" i="2"/>
  <c r="AC190" i="2"/>
  <c r="AN189" i="2"/>
  <c r="AM189" i="2"/>
  <c r="AL189" i="2"/>
  <c r="AK189" i="2"/>
  <c r="AJ189" i="2"/>
  <c r="AI189" i="2"/>
  <c r="AH189" i="2"/>
  <c r="AG189" i="2"/>
  <c r="AF189" i="2"/>
  <c r="AE189" i="2"/>
  <c r="AD189" i="2"/>
  <c r="AC189" i="2"/>
  <c r="AN188" i="2"/>
  <c r="AM188" i="2"/>
  <c r="AL188" i="2"/>
  <c r="AK188" i="2"/>
  <c r="AJ188" i="2"/>
  <c r="AI188" i="2"/>
  <c r="AH188" i="2"/>
  <c r="AG188" i="2"/>
  <c r="AF188" i="2"/>
  <c r="AE188" i="2"/>
  <c r="AD188" i="2"/>
  <c r="AC188" i="2"/>
  <c r="AN187" i="2"/>
  <c r="AM187" i="2"/>
  <c r="AL187" i="2"/>
  <c r="AK187" i="2"/>
  <c r="AJ187" i="2"/>
  <c r="AI187" i="2"/>
  <c r="AH187" i="2"/>
  <c r="AG187" i="2"/>
  <c r="AF187" i="2"/>
  <c r="AE187" i="2"/>
  <c r="AD187" i="2"/>
  <c r="AC187" i="2"/>
  <c r="AN186" i="2"/>
  <c r="AM186" i="2"/>
  <c r="AL186" i="2"/>
  <c r="AK186" i="2"/>
  <c r="AJ186" i="2"/>
  <c r="AI186" i="2"/>
  <c r="AH186" i="2"/>
  <c r="AG186" i="2"/>
  <c r="AF186" i="2"/>
  <c r="AE186" i="2"/>
  <c r="AD186" i="2"/>
  <c r="AC186" i="2"/>
  <c r="AN185" i="2"/>
  <c r="AM185" i="2"/>
  <c r="AL185" i="2"/>
  <c r="AK185" i="2"/>
  <c r="AJ185" i="2"/>
  <c r="AI185" i="2"/>
  <c r="AH185" i="2"/>
  <c r="AG185" i="2"/>
  <c r="AF185" i="2"/>
  <c r="AE185" i="2"/>
  <c r="AD185" i="2"/>
  <c r="AC185" i="2"/>
  <c r="AN184" i="2"/>
  <c r="AM184" i="2"/>
  <c r="AL184" i="2"/>
  <c r="AK184" i="2"/>
  <c r="AJ184" i="2"/>
  <c r="AI184" i="2"/>
  <c r="AH184" i="2"/>
  <c r="AG184" i="2"/>
  <c r="AF184" i="2"/>
  <c r="AE184" i="2"/>
  <c r="AD184" i="2"/>
  <c r="AC184" i="2"/>
  <c r="AN183" i="2"/>
  <c r="AM183" i="2"/>
  <c r="AL183" i="2"/>
  <c r="AK183" i="2"/>
  <c r="AJ183" i="2"/>
  <c r="AI183" i="2"/>
  <c r="AH183" i="2"/>
  <c r="AG183" i="2"/>
  <c r="AF183" i="2"/>
  <c r="AE183" i="2"/>
  <c r="AD183" i="2"/>
  <c r="AC183" i="2"/>
  <c r="AN182" i="2"/>
  <c r="AM182" i="2"/>
  <c r="AL182" i="2"/>
  <c r="AK182" i="2"/>
  <c r="AJ182" i="2"/>
  <c r="AI182" i="2"/>
  <c r="AH182" i="2"/>
  <c r="AG182" i="2"/>
  <c r="AF182" i="2"/>
  <c r="AE182" i="2"/>
  <c r="AD182" i="2"/>
  <c r="AC182" i="2"/>
  <c r="AN181" i="2"/>
  <c r="AM181" i="2"/>
  <c r="AL181" i="2"/>
  <c r="AK181" i="2"/>
  <c r="AJ181" i="2"/>
  <c r="AI181" i="2"/>
  <c r="AH181" i="2"/>
  <c r="AG181" i="2"/>
  <c r="AF181" i="2"/>
  <c r="AE181" i="2"/>
  <c r="AD181" i="2"/>
  <c r="AC181" i="2"/>
  <c r="AN180" i="2"/>
  <c r="AM180" i="2"/>
  <c r="AL180" i="2"/>
  <c r="AK180" i="2"/>
  <c r="AJ180" i="2"/>
  <c r="AI180" i="2"/>
  <c r="AH180" i="2"/>
  <c r="AG180" i="2"/>
  <c r="AF180" i="2"/>
  <c r="AE180" i="2"/>
  <c r="AD180" i="2"/>
  <c r="AC180" i="2"/>
  <c r="AN179" i="2"/>
  <c r="AM179" i="2"/>
  <c r="AL179" i="2"/>
  <c r="AK179" i="2"/>
  <c r="AJ179" i="2"/>
  <c r="AI179" i="2"/>
  <c r="AH179" i="2"/>
  <c r="AG179" i="2"/>
  <c r="AF179" i="2"/>
  <c r="AE179" i="2"/>
  <c r="AD179" i="2"/>
  <c r="AC179" i="2"/>
  <c r="AN178" i="2"/>
  <c r="AM178" i="2"/>
  <c r="AL178" i="2"/>
  <c r="AK178" i="2"/>
  <c r="AJ178" i="2"/>
  <c r="AI178" i="2"/>
  <c r="AH178" i="2"/>
  <c r="AG178" i="2"/>
  <c r="AF178" i="2"/>
  <c r="AE178" i="2"/>
  <c r="AD178" i="2"/>
  <c r="AC178" i="2"/>
  <c r="AN177" i="2"/>
  <c r="AM177" i="2"/>
  <c r="AL177" i="2"/>
  <c r="AK177" i="2"/>
  <c r="AJ177" i="2"/>
  <c r="AI177" i="2"/>
  <c r="AH177" i="2"/>
  <c r="AG177" i="2"/>
  <c r="AF177" i="2"/>
  <c r="AE177" i="2"/>
  <c r="AD177" i="2"/>
  <c r="AC177" i="2"/>
  <c r="AN176" i="2"/>
  <c r="AM176" i="2"/>
  <c r="AL176" i="2"/>
  <c r="AK176" i="2"/>
  <c r="AJ176" i="2"/>
  <c r="AI176" i="2"/>
  <c r="AH176" i="2"/>
  <c r="AG176" i="2"/>
  <c r="AF176" i="2"/>
  <c r="AE176" i="2"/>
  <c r="AD176" i="2"/>
  <c r="AC176" i="2"/>
  <c r="AN175" i="2"/>
  <c r="AM175" i="2"/>
  <c r="AL175" i="2"/>
  <c r="AK175" i="2"/>
  <c r="AJ175" i="2"/>
  <c r="AI175" i="2"/>
  <c r="AH175" i="2"/>
  <c r="AG175" i="2"/>
  <c r="AF175" i="2"/>
  <c r="AE175" i="2"/>
  <c r="AD175" i="2"/>
  <c r="AC175" i="2"/>
  <c r="AN174" i="2"/>
  <c r="AM174" i="2"/>
  <c r="AL174" i="2"/>
  <c r="AK174" i="2"/>
  <c r="AJ174" i="2"/>
  <c r="AI174" i="2"/>
  <c r="AH174" i="2"/>
  <c r="AG174" i="2"/>
  <c r="AF174" i="2"/>
  <c r="AE174" i="2"/>
  <c r="AD174" i="2"/>
  <c r="AC174" i="2"/>
  <c r="AN173" i="2"/>
  <c r="AM173" i="2"/>
  <c r="AL173" i="2"/>
  <c r="AK173" i="2"/>
  <c r="AJ173" i="2"/>
  <c r="AI173" i="2"/>
  <c r="AH173" i="2"/>
  <c r="AG173" i="2"/>
  <c r="AF173" i="2"/>
  <c r="AE173" i="2"/>
  <c r="AD173" i="2"/>
  <c r="AC173" i="2"/>
  <c r="AN172" i="2"/>
  <c r="AM172" i="2"/>
  <c r="AL172" i="2"/>
  <c r="AK172" i="2"/>
  <c r="AJ172" i="2"/>
  <c r="AI172" i="2"/>
  <c r="AH172" i="2"/>
  <c r="AG172" i="2"/>
  <c r="AF172" i="2"/>
  <c r="AE172" i="2"/>
  <c r="AD172" i="2"/>
  <c r="AC172" i="2"/>
  <c r="AN171" i="2"/>
  <c r="AM171" i="2"/>
  <c r="AL171" i="2"/>
  <c r="AK171" i="2"/>
  <c r="AJ171" i="2"/>
  <c r="AI171" i="2"/>
  <c r="AH171" i="2"/>
  <c r="AG171" i="2"/>
  <c r="AF171" i="2"/>
  <c r="AE171" i="2"/>
  <c r="AD171" i="2"/>
  <c r="AC171" i="2"/>
  <c r="AN170" i="2"/>
  <c r="AM170" i="2"/>
  <c r="AL170" i="2"/>
  <c r="AK170" i="2"/>
  <c r="AJ170" i="2"/>
  <c r="AI170" i="2"/>
  <c r="AH170" i="2"/>
  <c r="AG170" i="2"/>
  <c r="AF170" i="2"/>
  <c r="AE170" i="2"/>
  <c r="AD170" i="2"/>
  <c r="AC170" i="2"/>
  <c r="AN169" i="2"/>
  <c r="AM169" i="2"/>
  <c r="AL169" i="2"/>
  <c r="AK169" i="2"/>
  <c r="AJ169" i="2"/>
  <c r="AI169" i="2"/>
  <c r="AH169" i="2"/>
  <c r="AG169" i="2"/>
  <c r="AF169" i="2"/>
  <c r="AE169" i="2"/>
  <c r="AD169" i="2"/>
  <c r="AC169" i="2"/>
  <c r="AN168" i="2"/>
  <c r="AM168" i="2"/>
  <c r="AL168" i="2"/>
  <c r="AK168" i="2"/>
  <c r="AJ168" i="2"/>
  <c r="AI168" i="2"/>
  <c r="AH168" i="2"/>
  <c r="AG168" i="2"/>
  <c r="AF168" i="2"/>
  <c r="AE168" i="2"/>
  <c r="AD168" i="2"/>
  <c r="AC168" i="2"/>
  <c r="AN167" i="2"/>
  <c r="AM167" i="2"/>
  <c r="AL167" i="2"/>
  <c r="AK167" i="2"/>
  <c r="AJ167" i="2"/>
  <c r="AI167" i="2"/>
  <c r="AH167" i="2"/>
  <c r="AG167" i="2"/>
  <c r="AF167" i="2"/>
  <c r="AE167" i="2"/>
  <c r="AD167" i="2"/>
  <c r="AC167" i="2"/>
  <c r="AN166" i="2"/>
  <c r="AM166" i="2"/>
  <c r="AL166" i="2"/>
  <c r="AK166" i="2"/>
  <c r="AJ166" i="2"/>
  <c r="AI166" i="2"/>
  <c r="AH166" i="2"/>
  <c r="AG166" i="2"/>
  <c r="AF166" i="2"/>
  <c r="AE166" i="2"/>
  <c r="AD166" i="2"/>
  <c r="AC166" i="2"/>
  <c r="AN165" i="2"/>
  <c r="AM165" i="2"/>
  <c r="AL165" i="2"/>
  <c r="AK165" i="2"/>
  <c r="AJ165" i="2"/>
  <c r="AI165" i="2"/>
  <c r="AH165" i="2"/>
  <c r="AG165" i="2"/>
  <c r="AF165" i="2"/>
  <c r="AE165" i="2"/>
  <c r="AD165" i="2"/>
  <c r="AC165" i="2"/>
  <c r="AN164" i="2"/>
  <c r="AM164" i="2"/>
  <c r="AL164" i="2"/>
  <c r="AK164" i="2"/>
  <c r="AJ164" i="2"/>
  <c r="AI164" i="2"/>
  <c r="AH164" i="2"/>
  <c r="AG164" i="2"/>
  <c r="AF164" i="2"/>
  <c r="AE164" i="2"/>
  <c r="AD164" i="2"/>
  <c r="AC164" i="2"/>
  <c r="AN163" i="2"/>
  <c r="AM163" i="2"/>
  <c r="AL163" i="2"/>
  <c r="AK163" i="2"/>
  <c r="AJ163" i="2"/>
  <c r="AI163" i="2"/>
  <c r="AH163" i="2"/>
  <c r="AG163" i="2"/>
  <c r="AF163" i="2"/>
  <c r="AE163" i="2"/>
  <c r="AD163" i="2"/>
  <c r="AC163" i="2"/>
  <c r="AN162" i="2"/>
  <c r="AM162" i="2"/>
  <c r="AL162" i="2"/>
  <c r="AK162" i="2"/>
  <c r="AJ162" i="2"/>
  <c r="AI162" i="2"/>
  <c r="AH162" i="2"/>
  <c r="AG162" i="2"/>
  <c r="AF162" i="2"/>
  <c r="AE162" i="2"/>
  <c r="AD162" i="2"/>
  <c r="AC162" i="2"/>
  <c r="AN161" i="2"/>
  <c r="AM161" i="2"/>
  <c r="AL161" i="2"/>
  <c r="AK161" i="2"/>
  <c r="AJ161" i="2"/>
  <c r="AI161" i="2"/>
  <c r="AH161" i="2"/>
  <c r="AG161" i="2"/>
  <c r="AF161" i="2"/>
  <c r="AE161" i="2"/>
  <c r="AD161" i="2"/>
  <c r="AC161" i="2"/>
  <c r="AN160" i="2"/>
  <c r="AM160" i="2"/>
  <c r="AL160" i="2"/>
  <c r="AK160" i="2"/>
  <c r="AJ160" i="2"/>
  <c r="AI160" i="2"/>
  <c r="AH160" i="2"/>
  <c r="AG160" i="2"/>
  <c r="AF160" i="2"/>
  <c r="AE160" i="2"/>
  <c r="AD160" i="2"/>
  <c r="AC160" i="2"/>
  <c r="AN159" i="2"/>
  <c r="AM159" i="2"/>
  <c r="AL159" i="2"/>
  <c r="AK159" i="2"/>
  <c r="AJ159" i="2"/>
  <c r="AI159" i="2"/>
  <c r="AH159" i="2"/>
  <c r="AG159" i="2"/>
  <c r="AF159" i="2"/>
  <c r="AE159" i="2"/>
  <c r="AD159" i="2"/>
  <c r="AC159" i="2"/>
  <c r="AN158" i="2"/>
  <c r="AM158" i="2"/>
  <c r="AL158" i="2"/>
  <c r="AK158" i="2"/>
  <c r="AJ158" i="2"/>
  <c r="AI158" i="2"/>
  <c r="AH158" i="2"/>
  <c r="AG158" i="2"/>
  <c r="AF158" i="2"/>
  <c r="AE158" i="2"/>
  <c r="AD158" i="2"/>
  <c r="AC158" i="2"/>
  <c r="AN157" i="2"/>
  <c r="AM157" i="2"/>
  <c r="AL157" i="2"/>
  <c r="AK157" i="2"/>
  <c r="AJ157" i="2"/>
  <c r="AI157" i="2"/>
  <c r="AH157" i="2"/>
  <c r="AG157" i="2"/>
  <c r="AF157" i="2"/>
  <c r="AE157" i="2"/>
  <c r="AD157" i="2"/>
  <c r="AC157" i="2"/>
  <c r="AN156" i="2"/>
  <c r="AM156" i="2"/>
  <c r="AL156" i="2"/>
  <c r="AK156" i="2"/>
  <c r="AJ156" i="2"/>
  <c r="AI156" i="2"/>
  <c r="AH156" i="2"/>
  <c r="AG156" i="2"/>
  <c r="AF156" i="2"/>
  <c r="AE156" i="2"/>
  <c r="AD156" i="2"/>
  <c r="AC156" i="2"/>
  <c r="AN155" i="2"/>
  <c r="AM155" i="2"/>
  <c r="AL155" i="2"/>
  <c r="AK155" i="2"/>
  <c r="AJ155" i="2"/>
  <c r="AI155" i="2"/>
  <c r="AH155" i="2"/>
  <c r="AG155" i="2"/>
  <c r="AF155" i="2"/>
  <c r="AE155" i="2"/>
  <c r="AD155" i="2"/>
  <c r="AC155" i="2"/>
  <c r="AN154" i="2"/>
  <c r="AM154" i="2"/>
  <c r="AL154" i="2"/>
  <c r="AK154" i="2"/>
  <c r="AJ154" i="2"/>
  <c r="AI154" i="2"/>
  <c r="AH154" i="2"/>
  <c r="AG154" i="2"/>
  <c r="AF154" i="2"/>
  <c r="AE154" i="2"/>
  <c r="AD154" i="2"/>
  <c r="AC154" i="2"/>
  <c r="AN153" i="2"/>
  <c r="AM153" i="2"/>
  <c r="AL153" i="2"/>
  <c r="AK153" i="2"/>
  <c r="AJ153" i="2"/>
  <c r="AI153" i="2"/>
  <c r="AH153" i="2"/>
  <c r="AG153" i="2"/>
  <c r="AF153" i="2"/>
  <c r="AE153" i="2"/>
  <c r="AD153" i="2"/>
  <c r="AC153" i="2"/>
  <c r="AN152" i="2"/>
  <c r="AM152" i="2"/>
  <c r="AL152" i="2"/>
  <c r="AK152" i="2"/>
  <c r="AJ152" i="2"/>
  <c r="AI152" i="2"/>
  <c r="AH152" i="2"/>
  <c r="AG152" i="2"/>
  <c r="AF152" i="2"/>
  <c r="AE152" i="2"/>
  <c r="AD152" i="2"/>
  <c r="AC152" i="2"/>
  <c r="AN151" i="2"/>
  <c r="AM151" i="2"/>
  <c r="AL151" i="2"/>
  <c r="AK151" i="2"/>
  <c r="AJ151" i="2"/>
  <c r="AI151" i="2"/>
  <c r="AH151" i="2"/>
  <c r="AG151" i="2"/>
  <c r="AF151" i="2"/>
  <c r="AE151" i="2"/>
  <c r="AD151" i="2"/>
  <c r="AC151" i="2"/>
  <c r="AN150" i="2"/>
  <c r="AM150" i="2"/>
  <c r="AL150" i="2"/>
  <c r="AK150" i="2"/>
  <c r="AJ150" i="2"/>
  <c r="AI150" i="2"/>
  <c r="AH150" i="2"/>
  <c r="AG150" i="2"/>
  <c r="AF150" i="2"/>
  <c r="AE150" i="2"/>
  <c r="AD150" i="2"/>
  <c r="AC150" i="2"/>
  <c r="AN149" i="2"/>
  <c r="AM149" i="2"/>
  <c r="AL149" i="2"/>
  <c r="AK149" i="2"/>
  <c r="AJ149" i="2"/>
  <c r="AI149" i="2"/>
  <c r="AH149" i="2"/>
  <c r="AG149" i="2"/>
  <c r="AF149" i="2"/>
  <c r="AE149" i="2"/>
  <c r="AD149" i="2"/>
  <c r="AC149" i="2"/>
  <c r="AN148" i="2"/>
  <c r="AM148" i="2"/>
  <c r="AL148" i="2"/>
  <c r="AK148" i="2"/>
  <c r="AJ148" i="2"/>
  <c r="AI148" i="2"/>
  <c r="AH148" i="2"/>
  <c r="AG148" i="2"/>
  <c r="AF148" i="2"/>
  <c r="AE148" i="2"/>
  <c r="AD148" i="2"/>
  <c r="AC148" i="2"/>
  <c r="AN147" i="2"/>
  <c r="AM147" i="2"/>
  <c r="AL147" i="2"/>
  <c r="AK147" i="2"/>
  <c r="AJ147" i="2"/>
  <c r="AI147" i="2"/>
  <c r="AH147" i="2"/>
  <c r="AG147" i="2"/>
  <c r="AF147" i="2"/>
  <c r="AE147" i="2"/>
  <c r="AD147" i="2"/>
  <c r="AC147" i="2"/>
  <c r="AN146" i="2"/>
  <c r="AM146" i="2"/>
  <c r="AL146" i="2"/>
  <c r="AK146" i="2"/>
  <c r="AJ146" i="2"/>
  <c r="AI146" i="2"/>
  <c r="AH146" i="2"/>
  <c r="AG146" i="2"/>
  <c r="AF146" i="2"/>
  <c r="AE146" i="2"/>
  <c r="AD146" i="2"/>
  <c r="AC146" i="2"/>
  <c r="AN145" i="2"/>
  <c r="AM145" i="2"/>
  <c r="AL145" i="2"/>
  <c r="AK145" i="2"/>
  <c r="AJ145" i="2"/>
  <c r="AI145" i="2"/>
  <c r="AH145" i="2"/>
  <c r="AG145" i="2"/>
  <c r="AF145" i="2"/>
  <c r="AE145" i="2"/>
  <c r="AD145" i="2"/>
  <c r="AC145" i="2"/>
  <c r="AN144" i="2"/>
  <c r="AM144" i="2"/>
  <c r="AL144" i="2"/>
  <c r="AK144" i="2"/>
  <c r="AJ144" i="2"/>
  <c r="AI144" i="2"/>
  <c r="AH144" i="2"/>
  <c r="AG144" i="2"/>
  <c r="AF144" i="2"/>
  <c r="AE144" i="2"/>
  <c r="AD144" i="2"/>
  <c r="AC144" i="2"/>
  <c r="AN143" i="2"/>
  <c r="AM143" i="2"/>
  <c r="AL143" i="2"/>
  <c r="AK143" i="2"/>
  <c r="AJ143" i="2"/>
  <c r="AI143" i="2"/>
  <c r="AH143" i="2"/>
  <c r="AG143" i="2"/>
  <c r="AF143" i="2"/>
  <c r="AE143" i="2"/>
  <c r="AD143" i="2"/>
  <c r="AC143" i="2"/>
  <c r="AN142" i="2"/>
  <c r="AM142" i="2"/>
  <c r="AL142" i="2"/>
  <c r="AK142" i="2"/>
  <c r="AJ142" i="2"/>
  <c r="AI142" i="2"/>
  <c r="AH142" i="2"/>
  <c r="AG142" i="2"/>
  <c r="AF142" i="2"/>
  <c r="AE142" i="2"/>
  <c r="AD142" i="2"/>
  <c r="AC142" i="2"/>
  <c r="AN141" i="2"/>
  <c r="AM141" i="2"/>
  <c r="AL141" i="2"/>
  <c r="AK141" i="2"/>
  <c r="AJ141" i="2"/>
  <c r="AI141" i="2"/>
  <c r="AH141" i="2"/>
  <c r="AG141" i="2"/>
  <c r="AF141" i="2"/>
  <c r="AE141" i="2"/>
  <c r="AD141" i="2"/>
  <c r="AC141" i="2"/>
  <c r="AN140" i="2"/>
  <c r="AM140" i="2"/>
  <c r="AL140" i="2"/>
  <c r="AK140" i="2"/>
  <c r="AJ140" i="2"/>
  <c r="AI140" i="2"/>
  <c r="AH140" i="2"/>
  <c r="AG140" i="2"/>
  <c r="AF140" i="2"/>
  <c r="AE140" i="2"/>
  <c r="AD140" i="2"/>
  <c r="AC140" i="2"/>
  <c r="AN139" i="2"/>
  <c r="AM139" i="2"/>
  <c r="AL139" i="2"/>
  <c r="AK139" i="2"/>
  <c r="AJ139" i="2"/>
  <c r="AI139" i="2"/>
  <c r="AH139" i="2"/>
  <c r="AG139" i="2"/>
  <c r="AF139" i="2"/>
  <c r="AE139" i="2"/>
  <c r="AD139" i="2"/>
  <c r="AC139" i="2"/>
  <c r="AN138" i="2"/>
  <c r="AM138" i="2"/>
  <c r="AL138" i="2"/>
  <c r="AK138" i="2"/>
  <c r="AJ138" i="2"/>
  <c r="AI138" i="2"/>
  <c r="AH138" i="2"/>
  <c r="AG138" i="2"/>
  <c r="AF138" i="2"/>
  <c r="AE138" i="2"/>
  <c r="AD138" i="2"/>
  <c r="AC138" i="2"/>
  <c r="AN137" i="2"/>
  <c r="AM137" i="2"/>
  <c r="AL137" i="2"/>
  <c r="AK137" i="2"/>
  <c r="AJ137" i="2"/>
  <c r="AI137" i="2"/>
  <c r="AH137" i="2"/>
  <c r="AG137" i="2"/>
  <c r="AF137" i="2"/>
  <c r="AE137" i="2"/>
  <c r="AD137" i="2"/>
  <c r="AC137" i="2"/>
  <c r="AN136" i="2"/>
  <c r="AM136" i="2"/>
  <c r="AL136" i="2"/>
  <c r="AK136" i="2"/>
  <c r="AJ136" i="2"/>
  <c r="AI136" i="2"/>
  <c r="AH136" i="2"/>
  <c r="AG136" i="2"/>
  <c r="AF136" i="2"/>
  <c r="AE136" i="2"/>
  <c r="AD136" i="2"/>
  <c r="AC136" i="2"/>
  <c r="AN135" i="2"/>
  <c r="AM135" i="2"/>
  <c r="AL135" i="2"/>
  <c r="AK135" i="2"/>
  <c r="AJ135" i="2"/>
  <c r="AI135" i="2"/>
  <c r="AH135" i="2"/>
  <c r="AG135" i="2"/>
  <c r="AF135" i="2"/>
  <c r="AE135" i="2"/>
  <c r="AD135" i="2"/>
  <c r="AC135" i="2"/>
  <c r="AN134" i="2"/>
  <c r="AM134" i="2"/>
  <c r="AL134" i="2"/>
  <c r="AK134" i="2"/>
  <c r="AJ134" i="2"/>
  <c r="AI134" i="2"/>
  <c r="AH134" i="2"/>
  <c r="AG134" i="2"/>
  <c r="AF134" i="2"/>
  <c r="AE134" i="2"/>
  <c r="AD134" i="2"/>
  <c r="AC134" i="2"/>
  <c r="AN133" i="2"/>
  <c r="AM133" i="2"/>
  <c r="AL133" i="2"/>
  <c r="AK133" i="2"/>
  <c r="AJ133" i="2"/>
  <c r="AI133" i="2"/>
  <c r="AH133" i="2"/>
  <c r="AG133" i="2"/>
  <c r="AF133" i="2"/>
  <c r="AE133" i="2"/>
  <c r="AD133" i="2"/>
  <c r="AC133" i="2"/>
  <c r="AN132" i="2"/>
  <c r="AM132" i="2"/>
  <c r="AL132" i="2"/>
  <c r="AK132" i="2"/>
  <c r="AJ132" i="2"/>
  <c r="AI132" i="2"/>
  <c r="AH132" i="2"/>
  <c r="AG132" i="2"/>
  <c r="AF132" i="2"/>
  <c r="AE132" i="2"/>
  <c r="AD132" i="2"/>
  <c r="AC132" i="2"/>
  <c r="AN131" i="2"/>
  <c r="AM131" i="2"/>
  <c r="AL131" i="2"/>
  <c r="AK131" i="2"/>
  <c r="AJ131" i="2"/>
  <c r="AI131" i="2"/>
  <c r="AH131" i="2"/>
  <c r="AG131" i="2"/>
  <c r="AF131" i="2"/>
  <c r="AE131" i="2"/>
  <c r="AD131" i="2"/>
  <c r="AC131" i="2"/>
  <c r="AN130" i="2"/>
  <c r="AM130" i="2"/>
  <c r="AL130" i="2"/>
  <c r="AK130" i="2"/>
  <c r="AJ130" i="2"/>
  <c r="AI130" i="2"/>
  <c r="AH130" i="2"/>
  <c r="AG130" i="2"/>
  <c r="AF130" i="2"/>
  <c r="AE130" i="2"/>
  <c r="AD130" i="2"/>
  <c r="AC130" i="2"/>
  <c r="AN129" i="2"/>
  <c r="AM129" i="2"/>
  <c r="AL129" i="2"/>
  <c r="AK129" i="2"/>
  <c r="AJ129" i="2"/>
  <c r="AI129" i="2"/>
  <c r="AH129" i="2"/>
  <c r="AG129" i="2"/>
  <c r="AF129" i="2"/>
  <c r="AE129" i="2"/>
  <c r="AD129" i="2"/>
  <c r="AC129" i="2"/>
  <c r="AN128" i="2"/>
  <c r="AM128" i="2"/>
  <c r="AL128" i="2"/>
  <c r="AK128" i="2"/>
  <c r="AJ128" i="2"/>
  <c r="AI128" i="2"/>
  <c r="AH128" i="2"/>
  <c r="AG128" i="2"/>
  <c r="AF128" i="2"/>
  <c r="AE128" i="2"/>
  <c r="AD128" i="2"/>
  <c r="AC128" i="2"/>
  <c r="AN127" i="2"/>
  <c r="AM127" i="2"/>
  <c r="AL127" i="2"/>
  <c r="AK127" i="2"/>
  <c r="AJ127" i="2"/>
  <c r="AI127" i="2"/>
  <c r="AH127" i="2"/>
  <c r="AG127" i="2"/>
  <c r="AF127" i="2"/>
  <c r="AE127" i="2"/>
  <c r="AD127" i="2"/>
  <c r="AC127" i="2"/>
  <c r="AN126" i="2"/>
  <c r="AM126" i="2"/>
  <c r="AL126" i="2"/>
  <c r="AK126" i="2"/>
  <c r="AJ126" i="2"/>
  <c r="AI126" i="2"/>
  <c r="AH126" i="2"/>
  <c r="AG126" i="2"/>
  <c r="AF126" i="2"/>
  <c r="AE126" i="2"/>
  <c r="AD126" i="2"/>
  <c r="AC126" i="2"/>
  <c r="AN125" i="2"/>
  <c r="AM125" i="2"/>
  <c r="AL125" i="2"/>
  <c r="AK125" i="2"/>
  <c r="AJ125" i="2"/>
  <c r="AI125" i="2"/>
  <c r="AH125" i="2"/>
  <c r="AG125" i="2"/>
  <c r="AF125" i="2"/>
  <c r="AE125" i="2"/>
  <c r="AD125" i="2"/>
  <c r="AC125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N123" i="2"/>
  <c r="AM123" i="2"/>
  <c r="AL123" i="2"/>
  <c r="AK123" i="2"/>
  <c r="AJ123" i="2"/>
  <c r="AI123" i="2"/>
  <c r="AH123" i="2"/>
  <c r="AG123" i="2"/>
  <c r="AF123" i="2"/>
  <c r="AE123" i="2"/>
  <c r="AD123" i="2"/>
  <c r="AC123" i="2"/>
  <c r="AN122" i="2"/>
  <c r="AM122" i="2"/>
  <c r="AL122" i="2"/>
  <c r="AK122" i="2"/>
  <c r="AJ122" i="2"/>
  <c r="AI122" i="2"/>
  <c r="AH122" i="2"/>
  <c r="AG122" i="2"/>
  <c r="AF122" i="2"/>
  <c r="AE122" i="2"/>
  <c r="AD122" i="2"/>
  <c r="AC122" i="2"/>
  <c r="AN121" i="2"/>
  <c r="AM121" i="2"/>
  <c r="AL121" i="2"/>
  <c r="AK121" i="2"/>
  <c r="AJ121" i="2"/>
  <c r="AI121" i="2"/>
  <c r="AH121" i="2"/>
  <c r="AG121" i="2"/>
  <c r="AF121" i="2"/>
  <c r="AE121" i="2"/>
  <c r="AD121" i="2"/>
  <c r="AC121" i="2"/>
  <c r="AN120" i="2"/>
  <c r="AM120" i="2"/>
  <c r="AL120" i="2"/>
  <c r="AK120" i="2"/>
  <c r="AJ120" i="2"/>
  <c r="AI120" i="2"/>
  <c r="AH120" i="2"/>
  <c r="AG120" i="2"/>
  <c r="AF120" i="2"/>
  <c r="AE120" i="2"/>
  <c r="AD120" i="2"/>
  <c r="AC120" i="2"/>
  <c r="AN119" i="2"/>
  <c r="AM119" i="2"/>
  <c r="AL119" i="2"/>
  <c r="AK119" i="2"/>
  <c r="AJ119" i="2"/>
  <c r="AI119" i="2"/>
  <c r="AH119" i="2"/>
  <c r="AG119" i="2"/>
  <c r="AF119" i="2"/>
  <c r="AE119" i="2"/>
  <c r="AD119" i="2"/>
  <c r="AC119" i="2"/>
  <c r="AN118" i="2"/>
  <c r="AM118" i="2"/>
  <c r="AL118" i="2"/>
  <c r="AK118" i="2"/>
  <c r="AJ118" i="2"/>
  <c r="AI118" i="2"/>
  <c r="AH118" i="2"/>
  <c r="AG118" i="2"/>
  <c r="AF118" i="2"/>
  <c r="AE118" i="2"/>
  <c r="AD118" i="2"/>
  <c r="AC118" i="2"/>
  <c r="AN117" i="2"/>
  <c r="AM117" i="2"/>
  <c r="AL117" i="2"/>
  <c r="AK117" i="2"/>
  <c r="AJ117" i="2"/>
  <c r="AI117" i="2"/>
  <c r="AH117" i="2"/>
  <c r="AG117" i="2"/>
  <c r="AF117" i="2"/>
  <c r="AE117" i="2"/>
  <c r="AD117" i="2"/>
  <c r="AC117" i="2"/>
  <c r="AN116" i="2"/>
  <c r="AM116" i="2"/>
  <c r="AL116" i="2"/>
  <c r="AK116" i="2"/>
  <c r="AJ116" i="2"/>
  <c r="AI116" i="2"/>
  <c r="AH116" i="2"/>
  <c r="AG116" i="2"/>
  <c r="AF116" i="2"/>
  <c r="AE116" i="2"/>
  <c r="AD116" i="2"/>
  <c r="AC116" i="2"/>
  <c r="AN115" i="2"/>
  <c r="AM115" i="2"/>
  <c r="AL115" i="2"/>
  <c r="AK115" i="2"/>
  <c r="AJ115" i="2"/>
  <c r="AI115" i="2"/>
  <c r="AH115" i="2"/>
  <c r="AG115" i="2"/>
  <c r="AF115" i="2"/>
  <c r="AE115" i="2"/>
  <c r="AD115" i="2"/>
  <c r="AC115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N113" i="2"/>
  <c r="AM113" i="2"/>
  <c r="AL113" i="2"/>
  <c r="AK113" i="2"/>
  <c r="AJ113" i="2"/>
  <c r="AI113" i="2"/>
  <c r="AH113" i="2"/>
  <c r="AG113" i="2"/>
  <c r="AF113" i="2"/>
  <c r="AE113" i="2"/>
  <c r="AD113" i="2"/>
  <c r="AC113" i="2"/>
  <c r="AN112" i="2"/>
  <c r="AM112" i="2"/>
  <c r="AL112" i="2"/>
  <c r="AK112" i="2"/>
  <c r="AJ112" i="2"/>
  <c r="AI112" i="2"/>
  <c r="AH112" i="2"/>
  <c r="AG112" i="2"/>
  <c r="AF112" i="2"/>
  <c r="AE112" i="2"/>
  <c r="AD112" i="2"/>
  <c r="AC112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N91" i="2"/>
  <c r="AN306" i="2" s="1"/>
  <c r="AM91" i="2"/>
  <c r="AM306" i="2" s="1"/>
  <c r="AL91" i="2"/>
  <c r="AK91" i="2"/>
  <c r="AJ91" i="2"/>
  <c r="AJ306" i="2" s="1"/>
  <c r="AI91" i="2"/>
  <c r="AH91" i="2"/>
  <c r="AG91" i="2"/>
  <c r="AF91" i="2"/>
  <c r="AE91" i="2"/>
  <c r="AE306" i="2" s="1"/>
  <c r="AD91" i="2"/>
  <c r="AD306" i="2" s="1"/>
  <c r="AC91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N82" i="2"/>
  <c r="AN86" i="2" s="1"/>
  <c r="AM82" i="2"/>
  <c r="AM86" i="2" s="1"/>
  <c r="AL82" i="2"/>
  <c r="AL86" i="2" s="1"/>
  <c r="AK82" i="2"/>
  <c r="AK86" i="2" s="1"/>
  <c r="AJ82" i="2"/>
  <c r="AJ86" i="2" s="1"/>
  <c r="AI82" i="2"/>
  <c r="AI86" i="2" s="1"/>
  <c r="AH82" i="2"/>
  <c r="AH86" i="2" s="1"/>
  <c r="AG82" i="2"/>
  <c r="AG86" i="2" s="1"/>
  <c r="AF82" i="2"/>
  <c r="AF86" i="2" s="1"/>
  <c r="AE82" i="2"/>
  <c r="AE86" i="2" s="1"/>
  <c r="AD82" i="2"/>
  <c r="AD86" i="2" s="1"/>
  <c r="AC82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N41" i="2"/>
  <c r="AN47" i="2" s="1"/>
  <c r="AM41" i="2"/>
  <c r="AM47" i="2" s="1"/>
  <c r="AL41" i="2"/>
  <c r="AL47" i="2" s="1"/>
  <c r="AK41" i="2"/>
  <c r="AK47" i="2" s="1"/>
  <c r="AJ41" i="2"/>
  <c r="AJ47" i="2" s="1"/>
  <c r="AI41" i="2"/>
  <c r="AI47" i="2" s="1"/>
  <c r="AH41" i="2"/>
  <c r="AH47" i="2" s="1"/>
  <c r="AG41" i="2"/>
  <c r="AG47" i="2" s="1"/>
  <c r="AF41" i="2"/>
  <c r="AF47" i="2" s="1"/>
  <c r="AE41" i="2"/>
  <c r="AE47" i="2" s="1"/>
  <c r="AD41" i="2"/>
  <c r="AD47" i="2" s="1"/>
  <c r="AC41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N38" i="2"/>
  <c r="AN40" i="2" s="1"/>
  <c r="AM38" i="2"/>
  <c r="AM40" i="2" s="1"/>
  <c r="AL38" i="2"/>
  <c r="AL40" i="2" s="1"/>
  <c r="AK38" i="2"/>
  <c r="AK40" i="2" s="1"/>
  <c r="AJ38" i="2"/>
  <c r="AJ40" i="2" s="1"/>
  <c r="AI38" i="2"/>
  <c r="AI40" i="2" s="1"/>
  <c r="AH38" i="2"/>
  <c r="AH40" i="2" s="1"/>
  <c r="AG38" i="2"/>
  <c r="AG40" i="2" s="1"/>
  <c r="AF38" i="2"/>
  <c r="AF40" i="2" s="1"/>
  <c r="AE38" i="2"/>
  <c r="AE40" i="2" s="1"/>
  <c r="AD38" i="2"/>
  <c r="AD40" i="2" s="1"/>
  <c r="AC38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N32" i="2"/>
  <c r="AN37" i="2" s="1"/>
  <c r="AM32" i="2"/>
  <c r="AM37" i="2" s="1"/>
  <c r="AL32" i="2"/>
  <c r="AL37" i="2" s="1"/>
  <c r="AK32" i="2"/>
  <c r="AK37" i="2" s="1"/>
  <c r="AJ32" i="2"/>
  <c r="AJ37" i="2" s="1"/>
  <c r="AI32" i="2"/>
  <c r="AI37" i="2" s="1"/>
  <c r="AH32" i="2"/>
  <c r="AH37" i="2" s="1"/>
  <c r="AG32" i="2"/>
  <c r="AG37" i="2" s="1"/>
  <c r="AF32" i="2"/>
  <c r="AF37" i="2" s="1"/>
  <c r="AE32" i="2"/>
  <c r="AE37" i="2" s="1"/>
  <c r="AD32" i="2"/>
  <c r="AD37" i="2" s="1"/>
  <c r="AC32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N20" i="2"/>
  <c r="AN23" i="2" s="1"/>
  <c r="AM20" i="2"/>
  <c r="AL20" i="2"/>
  <c r="AK20" i="2"/>
  <c r="AJ20" i="2"/>
  <c r="AI20" i="2"/>
  <c r="AH20" i="2"/>
  <c r="AG20" i="2"/>
  <c r="AF20" i="2"/>
  <c r="AE20" i="2"/>
  <c r="AD20" i="2"/>
  <c r="AC20" i="2"/>
  <c r="AB656" i="2"/>
  <c r="AB655" i="2"/>
  <c r="AB654" i="2"/>
  <c r="AB653" i="2"/>
  <c r="AB652" i="2"/>
  <c r="AB651" i="2"/>
  <c r="AB649" i="2"/>
  <c r="AB648" i="2"/>
  <c r="AB647" i="2"/>
  <c r="AB646" i="2"/>
  <c r="AB645" i="2"/>
  <c r="AB644" i="2"/>
  <c r="AB643" i="2"/>
  <c r="AB642" i="2"/>
  <c r="AB641" i="2"/>
  <c r="AB640" i="2"/>
  <c r="AB639" i="2"/>
  <c r="AB638" i="2"/>
  <c r="AB637" i="2"/>
  <c r="AB636" i="2"/>
  <c r="AB635" i="2"/>
  <c r="AB631" i="2"/>
  <c r="AB632" i="2"/>
  <c r="AB633" i="2"/>
  <c r="AB630" i="2"/>
  <c r="AB627" i="2"/>
  <c r="AB628" i="2"/>
  <c r="AB626" i="2"/>
  <c r="AB611" i="2"/>
  <c r="AB612" i="2"/>
  <c r="AB613" i="2"/>
  <c r="AB614" i="2"/>
  <c r="AB615" i="2"/>
  <c r="AB616" i="2"/>
  <c r="AB617" i="2"/>
  <c r="AB618" i="2"/>
  <c r="AB619" i="2"/>
  <c r="AB620" i="2"/>
  <c r="AB621" i="2"/>
  <c r="AB622" i="2"/>
  <c r="AB608" i="2"/>
  <c r="AB609" i="2"/>
  <c r="AB607" i="2"/>
  <c r="AB598" i="2"/>
  <c r="AB599" i="2"/>
  <c r="AB600" i="2"/>
  <c r="AB601" i="2"/>
  <c r="AB602" i="2"/>
  <c r="AB603" i="2"/>
  <c r="AB604" i="2"/>
  <c r="AB605" i="2"/>
  <c r="AB597" i="2"/>
  <c r="AB590" i="2"/>
  <c r="AB589" i="2"/>
  <c r="AB588" i="2"/>
  <c r="AB587" i="2"/>
  <c r="AB576" i="2"/>
  <c r="AB577" i="2"/>
  <c r="AB578" i="2"/>
  <c r="AB579" i="2"/>
  <c r="AB580" i="2"/>
  <c r="AB581" i="2"/>
  <c r="AB582" i="2"/>
  <c r="AB583" i="2"/>
  <c r="AB584" i="2"/>
  <c r="AB585" i="2"/>
  <c r="AB575" i="2"/>
  <c r="AB565" i="2"/>
  <c r="AB566" i="2"/>
  <c r="AB567" i="2"/>
  <c r="AB568" i="2"/>
  <c r="AB569" i="2"/>
  <c r="AB570" i="2"/>
  <c r="AB571" i="2"/>
  <c r="AB572" i="2"/>
  <c r="AB573" i="2"/>
  <c r="AB564" i="2"/>
  <c r="AB544" i="2"/>
  <c r="AB545" i="2"/>
  <c r="AB546" i="2"/>
  <c r="AB547" i="2"/>
  <c r="AB548" i="2"/>
  <c r="AB536" i="2"/>
  <c r="AB537" i="2"/>
  <c r="AB529" i="2"/>
  <c r="AB528" i="2"/>
  <c r="AB527" i="2"/>
  <c r="AB523" i="2"/>
  <c r="AB524" i="2"/>
  <c r="AB525" i="2"/>
  <c r="AB520" i="2"/>
  <c r="AB519" i="2"/>
  <c r="AB518" i="2"/>
  <c r="AB517" i="2"/>
  <c r="AB516" i="2"/>
  <c r="AB515" i="2"/>
  <c r="AB514" i="2"/>
  <c r="AB513" i="2"/>
  <c r="AB512" i="2"/>
  <c r="AB511" i="2"/>
  <c r="AB510" i="2"/>
  <c r="AB509" i="2"/>
  <c r="AB508" i="2"/>
  <c r="AB507" i="2"/>
  <c r="AB506" i="2"/>
  <c r="AB505" i="2"/>
  <c r="AB504" i="2"/>
  <c r="AB503" i="2"/>
  <c r="AB502" i="2"/>
  <c r="AB501" i="2"/>
  <c r="AB500" i="2"/>
  <c r="AB499" i="2"/>
  <c r="AB498" i="2"/>
  <c r="AB497" i="2"/>
  <c r="AB496" i="2"/>
  <c r="AB495" i="2"/>
  <c r="AB494" i="2"/>
  <c r="AB493" i="2"/>
  <c r="AB487" i="2"/>
  <c r="AB481" i="2"/>
  <c r="AB480" i="2"/>
  <c r="AB461" i="2"/>
  <c r="AB462" i="2"/>
  <c r="AB463" i="2"/>
  <c r="AB464" i="2"/>
  <c r="AB465" i="2"/>
  <c r="AB466" i="2"/>
  <c r="AB467" i="2"/>
  <c r="AB468" i="2"/>
  <c r="AB469" i="2"/>
  <c r="AB470" i="2"/>
  <c r="AB471" i="2"/>
  <c r="AB472" i="2"/>
  <c r="AB473" i="2"/>
  <c r="AB474" i="2"/>
  <c r="AB475" i="2"/>
  <c r="AB476" i="2"/>
  <c r="AB477" i="2"/>
  <c r="AB478" i="2"/>
  <c r="AB460" i="2"/>
  <c r="AB447" i="2"/>
  <c r="AB448" i="2"/>
  <c r="AB449" i="2"/>
  <c r="AB450" i="2"/>
  <c r="AB451" i="2"/>
  <c r="AB452" i="2"/>
  <c r="AB453" i="2"/>
  <c r="AB454" i="2"/>
  <c r="AB440" i="2"/>
  <c r="AB439" i="2"/>
  <c r="AB438" i="2"/>
  <c r="AB431" i="2"/>
  <c r="AB430" i="2"/>
  <c r="AB429" i="2"/>
  <c r="AB428" i="2"/>
  <c r="AB403" i="2"/>
  <c r="AB404" i="2"/>
  <c r="AB405" i="2"/>
  <c r="AB406" i="2"/>
  <c r="AB407" i="2"/>
  <c r="AB408" i="2"/>
  <c r="AB409" i="2"/>
  <c r="AB388" i="2"/>
  <c r="AB389" i="2"/>
  <c r="AB390" i="2"/>
  <c r="AB391" i="2"/>
  <c r="AB392" i="2"/>
  <c r="AB393" i="2"/>
  <c r="AB394" i="2"/>
  <c r="AB372" i="2"/>
  <c r="AB373" i="2"/>
  <c r="AB374" i="2"/>
  <c r="AB375" i="2"/>
  <c r="AB376" i="2"/>
  <c r="AB377" i="2"/>
  <c r="AB378" i="2"/>
  <c r="AB379" i="2"/>
  <c r="AB380" i="2"/>
  <c r="AB381" i="2"/>
  <c r="AB382" i="2"/>
  <c r="AB371" i="2"/>
  <c r="AB364" i="2"/>
  <c r="AB365" i="2"/>
  <c r="AB366" i="2"/>
  <c r="AB357" i="2"/>
  <c r="AB333" i="2"/>
  <c r="AB334" i="2"/>
  <c r="AB335" i="2"/>
  <c r="AB336" i="2"/>
  <c r="AB337" i="2"/>
  <c r="AB338" i="2"/>
  <c r="AB339" i="2"/>
  <c r="AB340" i="2"/>
  <c r="AB341" i="2"/>
  <c r="AB342" i="2"/>
  <c r="AB343" i="2"/>
  <c r="AB344" i="2"/>
  <c r="AB345" i="2"/>
  <c r="AB346" i="2"/>
  <c r="AB325" i="2"/>
  <c r="AB326" i="2"/>
  <c r="AB324" i="2"/>
  <c r="AB318" i="2"/>
  <c r="AB317" i="2"/>
  <c r="AB316" i="2"/>
  <c r="AB315" i="2"/>
  <c r="AB308" i="2"/>
  <c r="AB309" i="2"/>
  <c r="AB310" i="2"/>
  <c r="AB311" i="2"/>
  <c r="AB312" i="2"/>
  <c r="AB313" i="2"/>
  <c r="AB307" i="2"/>
  <c r="AB305" i="2"/>
  <c r="AB304" i="2"/>
  <c r="AB303" i="2"/>
  <c r="AB302" i="2"/>
  <c r="AB301" i="2"/>
  <c r="AB300" i="2"/>
  <c r="AB299" i="2"/>
  <c r="AB298" i="2"/>
  <c r="AB297" i="2"/>
  <c r="AB296" i="2"/>
  <c r="AB295" i="2"/>
  <c r="AB294" i="2"/>
  <c r="AB293" i="2"/>
  <c r="AB292" i="2"/>
  <c r="AB291" i="2"/>
  <c r="AB290" i="2"/>
  <c r="AB289" i="2"/>
  <c r="AB288" i="2"/>
  <c r="AB287" i="2"/>
  <c r="AB286" i="2"/>
  <c r="AB285" i="2"/>
  <c r="AB284" i="2"/>
  <c r="AB283" i="2"/>
  <c r="AB282" i="2"/>
  <c r="AB281" i="2"/>
  <c r="AB280" i="2"/>
  <c r="AB279" i="2"/>
  <c r="AB278" i="2"/>
  <c r="AB277" i="2"/>
  <c r="AB276" i="2"/>
  <c r="AB275" i="2"/>
  <c r="AB274" i="2"/>
  <c r="AB273" i="2"/>
  <c r="AB272" i="2"/>
  <c r="AB271" i="2"/>
  <c r="AB270" i="2"/>
  <c r="AB269" i="2"/>
  <c r="AB268" i="2"/>
  <c r="AB267" i="2"/>
  <c r="AB266" i="2"/>
  <c r="AB265" i="2"/>
  <c r="AB264" i="2"/>
  <c r="AB263" i="2"/>
  <c r="AB262" i="2"/>
  <c r="AB261" i="2"/>
  <c r="AB260" i="2"/>
  <c r="AB259" i="2"/>
  <c r="AB258" i="2"/>
  <c r="AB257" i="2"/>
  <c r="AB256" i="2"/>
  <c r="AB255" i="2"/>
  <c r="AB254" i="2"/>
  <c r="AB253" i="2"/>
  <c r="AB252" i="2"/>
  <c r="AB251" i="2"/>
  <c r="AB250" i="2"/>
  <c r="AB249" i="2"/>
  <c r="AB248" i="2"/>
  <c r="AB247" i="2"/>
  <c r="AB246" i="2"/>
  <c r="AB245" i="2"/>
  <c r="AB244" i="2"/>
  <c r="AB243" i="2"/>
  <c r="AB242" i="2"/>
  <c r="AB241" i="2"/>
  <c r="AB240" i="2"/>
  <c r="AB239" i="2"/>
  <c r="AB238" i="2"/>
  <c r="AB237" i="2"/>
  <c r="AB236" i="2"/>
  <c r="AB235" i="2"/>
  <c r="AB234" i="2"/>
  <c r="AB233" i="2"/>
  <c r="AB232" i="2"/>
  <c r="AB231" i="2"/>
  <c r="AB230" i="2"/>
  <c r="AB229" i="2"/>
  <c r="AB228" i="2"/>
  <c r="AB227" i="2"/>
  <c r="AB226" i="2"/>
  <c r="AB225" i="2"/>
  <c r="AB224" i="2"/>
  <c r="AB223" i="2"/>
  <c r="AB222" i="2"/>
  <c r="AB221" i="2"/>
  <c r="AB220" i="2"/>
  <c r="AB219" i="2"/>
  <c r="AB218" i="2"/>
  <c r="AB217" i="2"/>
  <c r="AB216" i="2"/>
  <c r="AB215" i="2"/>
  <c r="AB214" i="2"/>
  <c r="AB213" i="2"/>
  <c r="AB212" i="2"/>
  <c r="AB211" i="2"/>
  <c r="AB210" i="2"/>
  <c r="AB209" i="2"/>
  <c r="AB208" i="2"/>
  <c r="AB207" i="2"/>
  <c r="AB206" i="2"/>
  <c r="AB205" i="2"/>
  <c r="AB204" i="2"/>
  <c r="AB203" i="2"/>
  <c r="AB202" i="2"/>
  <c r="AB201" i="2"/>
  <c r="AB200" i="2"/>
  <c r="AB199" i="2"/>
  <c r="AB198" i="2"/>
  <c r="AB197" i="2"/>
  <c r="AB196" i="2"/>
  <c r="AB195" i="2"/>
  <c r="AB194" i="2"/>
  <c r="AB193" i="2"/>
  <c r="AB192" i="2"/>
  <c r="AB191" i="2"/>
  <c r="AB190" i="2"/>
  <c r="AB189" i="2"/>
  <c r="AB188" i="2"/>
  <c r="AB187" i="2"/>
  <c r="AB186" i="2"/>
  <c r="AB185" i="2"/>
  <c r="AB184" i="2"/>
  <c r="AB183" i="2"/>
  <c r="AB182" i="2"/>
  <c r="AB181" i="2"/>
  <c r="AB180" i="2"/>
  <c r="AB179" i="2"/>
  <c r="AB178" i="2"/>
  <c r="AB177" i="2"/>
  <c r="AB176" i="2"/>
  <c r="AB175" i="2"/>
  <c r="AB174" i="2"/>
  <c r="AB173" i="2"/>
  <c r="AB172" i="2"/>
  <c r="AB171" i="2"/>
  <c r="AB170" i="2"/>
  <c r="AB169" i="2"/>
  <c r="AB168" i="2"/>
  <c r="AB167" i="2"/>
  <c r="AB166" i="2"/>
  <c r="AB165" i="2"/>
  <c r="AB164" i="2"/>
  <c r="AB163" i="2"/>
  <c r="AB162" i="2"/>
  <c r="AB161" i="2"/>
  <c r="AB160" i="2"/>
  <c r="AB159" i="2"/>
  <c r="AB158" i="2"/>
  <c r="AB157" i="2"/>
  <c r="AB156" i="2"/>
  <c r="AB155" i="2"/>
  <c r="AB154" i="2"/>
  <c r="AB153" i="2"/>
  <c r="AB152" i="2"/>
  <c r="AB151" i="2"/>
  <c r="AB150" i="2"/>
  <c r="AB149" i="2"/>
  <c r="AB148" i="2"/>
  <c r="AB147" i="2"/>
  <c r="AB146" i="2"/>
  <c r="AB145" i="2"/>
  <c r="AB144" i="2"/>
  <c r="AB143" i="2"/>
  <c r="AB142" i="2"/>
  <c r="AB141" i="2"/>
  <c r="AB140" i="2"/>
  <c r="AB139" i="2"/>
  <c r="AB138" i="2"/>
  <c r="AB137" i="2"/>
  <c r="AB136" i="2"/>
  <c r="AB135" i="2"/>
  <c r="AB134" i="2"/>
  <c r="AB133" i="2"/>
  <c r="AB132" i="2"/>
  <c r="AB131" i="2"/>
  <c r="AB130" i="2"/>
  <c r="AB129" i="2"/>
  <c r="AB128" i="2"/>
  <c r="AB127" i="2"/>
  <c r="AB126" i="2"/>
  <c r="AB125" i="2"/>
  <c r="AB124" i="2"/>
  <c r="AB123" i="2"/>
  <c r="AB122" i="2"/>
  <c r="AB121" i="2"/>
  <c r="AB120" i="2"/>
  <c r="AB119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B92" i="2"/>
  <c r="AB91" i="2"/>
  <c r="AB85" i="2"/>
  <c r="AB84" i="2"/>
  <c r="AB83" i="2"/>
  <c r="AB82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624" i="2"/>
  <c r="AB556" i="2"/>
  <c r="AB555" i="2"/>
  <c r="AB554" i="2"/>
  <c r="AB543" i="2"/>
  <c r="AB535" i="2"/>
  <c r="AB522" i="2"/>
  <c r="AB446" i="2"/>
  <c r="AB402" i="2"/>
  <c r="AB396" i="2"/>
  <c r="AB387" i="2"/>
  <c r="AB363" i="2"/>
  <c r="AB355" i="2"/>
  <c r="AB354" i="2"/>
  <c r="AB353" i="2"/>
  <c r="AB352" i="2"/>
  <c r="AB332" i="2"/>
  <c r="AB46" i="2"/>
  <c r="AB45" i="2"/>
  <c r="AB44" i="2"/>
  <c r="AB43" i="2"/>
  <c r="AB42" i="2"/>
  <c r="AB41" i="2"/>
  <c r="AB39" i="2"/>
  <c r="AB38" i="2"/>
  <c r="AB36" i="2"/>
  <c r="AB35" i="2"/>
  <c r="AB34" i="2"/>
  <c r="AB33" i="2"/>
  <c r="AB32" i="2"/>
  <c r="AB30" i="2"/>
  <c r="AB29" i="2"/>
  <c r="AB28" i="2"/>
  <c r="AB27" i="2"/>
  <c r="AB26" i="2"/>
  <c r="AB25" i="2"/>
  <c r="AB24" i="2"/>
  <c r="AB22" i="2"/>
  <c r="AB21" i="2"/>
  <c r="AB20" i="2"/>
  <c r="K654" i="2"/>
  <c r="K653" i="2"/>
  <c r="K652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3" i="2"/>
  <c r="K632" i="2"/>
  <c r="K631" i="2"/>
  <c r="K630" i="2"/>
  <c r="K628" i="2"/>
  <c r="K627" i="2"/>
  <c r="K626" i="2"/>
  <c r="K624" i="2"/>
  <c r="K625" i="2" s="1"/>
  <c r="K622" i="2"/>
  <c r="K621" i="2"/>
  <c r="K620" i="2"/>
  <c r="K619" i="2"/>
  <c r="K618" i="2"/>
  <c r="K617" i="2"/>
  <c r="K616" i="2"/>
  <c r="K615" i="2"/>
  <c r="K614" i="2"/>
  <c r="K613" i="2"/>
  <c r="K612" i="2"/>
  <c r="K611" i="2"/>
  <c r="K609" i="2"/>
  <c r="K608" i="2"/>
  <c r="K607" i="2"/>
  <c r="K605" i="2"/>
  <c r="K604" i="2"/>
  <c r="K603" i="2"/>
  <c r="K602" i="2"/>
  <c r="K601" i="2"/>
  <c r="K600" i="2"/>
  <c r="K599" i="2"/>
  <c r="K598" i="2"/>
  <c r="K597" i="2"/>
  <c r="K589" i="2"/>
  <c r="K588" i="2"/>
  <c r="K587" i="2"/>
  <c r="K585" i="2"/>
  <c r="K584" i="2"/>
  <c r="K583" i="2"/>
  <c r="K582" i="2"/>
  <c r="K581" i="2"/>
  <c r="K580" i="2"/>
  <c r="K579" i="2"/>
  <c r="K578" i="2"/>
  <c r="K577" i="2"/>
  <c r="K576" i="2"/>
  <c r="K575" i="2"/>
  <c r="K573" i="2"/>
  <c r="K572" i="2"/>
  <c r="K571" i="2"/>
  <c r="K570" i="2"/>
  <c r="K569" i="2"/>
  <c r="K568" i="2"/>
  <c r="K567" i="2"/>
  <c r="K566" i="2"/>
  <c r="K565" i="2"/>
  <c r="K564" i="2"/>
  <c r="K554" i="2"/>
  <c r="K557" i="2" s="1"/>
  <c r="K558" i="2" s="1"/>
  <c r="K548" i="2"/>
  <c r="K547" i="2"/>
  <c r="K546" i="2"/>
  <c r="K544" i="2"/>
  <c r="K537" i="2"/>
  <c r="K536" i="2"/>
  <c r="K535" i="2"/>
  <c r="K529" i="2"/>
  <c r="K528" i="2"/>
  <c r="K527" i="2"/>
  <c r="K525" i="2"/>
  <c r="K524" i="2"/>
  <c r="K523" i="2"/>
  <c r="K522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4" i="2"/>
  <c r="K503" i="2"/>
  <c r="K502" i="2"/>
  <c r="K501" i="2"/>
  <c r="K500" i="2"/>
  <c r="K499" i="2"/>
  <c r="K497" i="2"/>
  <c r="K496" i="2"/>
  <c r="K495" i="2"/>
  <c r="K494" i="2"/>
  <c r="K493" i="2"/>
  <c r="K488" i="2"/>
  <c r="K489" i="2" s="1"/>
  <c r="J487" i="2"/>
  <c r="K482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J455" i="2"/>
  <c r="I455" i="2"/>
  <c r="K454" i="2"/>
  <c r="K451" i="2"/>
  <c r="K450" i="2"/>
  <c r="K449" i="2"/>
  <c r="K448" i="2"/>
  <c r="K447" i="2"/>
  <c r="K446" i="2"/>
  <c r="K440" i="2"/>
  <c r="K439" i="2"/>
  <c r="K438" i="2"/>
  <c r="K431" i="2"/>
  <c r="K430" i="2"/>
  <c r="K429" i="2"/>
  <c r="K428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396" i="2"/>
  <c r="K397" i="2" s="1"/>
  <c r="K394" i="2"/>
  <c r="K393" i="2"/>
  <c r="K392" i="2"/>
  <c r="K391" i="2"/>
  <c r="K390" i="2"/>
  <c r="K389" i="2"/>
  <c r="K388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66" i="2"/>
  <c r="K365" i="2"/>
  <c r="E365" i="2"/>
  <c r="E366" i="2" s="1"/>
  <c r="K364" i="2"/>
  <c r="E364" i="2"/>
  <c r="K363" i="2"/>
  <c r="E363" i="2"/>
  <c r="K358" i="2"/>
  <c r="K355" i="2"/>
  <c r="K354" i="2"/>
  <c r="K353" i="2"/>
  <c r="K352" i="2"/>
  <c r="K346" i="2"/>
  <c r="K345" i="2"/>
  <c r="K344" i="2"/>
  <c r="K343" i="2"/>
  <c r="K342" i="2"/>
  <c r="I341" i="2"/>
  <c r="I340" i="2"/>
  <c r="K339" i="2"/>
  <c r="K338" i="2"/>
  <c r="K337" i="2"/>
  <c r="K336" i="2"/>
  <c r="K335" i="2"/>
  <c r="K334" i="2"/>
  <c r="K333" i="2"/>
  <c r="I332" i="2"/>
  <c r="K332" i="2" s="1"/>
  <c r="K326" i="2"/>
  <c r="K325" i="2"/>
  <c r="K324" i="2"/>
  <c r="K318" i="2"/>
  <c r="K317" i="2"/>
  <c r="K316" i="2"/>
  <c r="K315" i="2"/>
  <c r="K312" i="2"/>
  <c r="K311" i="2"/>
  <c r="K307" i="2"/>
  <c r="K305" i="2"/>
  <c r="K304" i="2"/>
  <c r="K302" i="2"/>
  <c r="K300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5" i="2"/>
  <c r="K104" i="2"/>
  <c r="K103" i="2"/>
  <c r="K102" i="2"/>
  <c r="K101" i="2"/>
  <c r="K100" i="2"/>
  <c r="K99" i="2"/>
  <c r="K98" i="2"/>
  <c r="K97" i="2"/>
  <c r="K95" i="2"/>
  <c r="K94" i="2"/>
  <c r="K93" i="2"/>
  <c r="K92" i="2"/>
  <c r="K91" i="2"/>
  <c r="K85" i="2"/>
  <c r="K84" i="2"/>
  <c r="K83" i="2"/>
  <c r="K82" i="2"/>
  <c r="K80" i="2"/>
  <c r="K79" i="2"/>
  <c r="K78" i="2"/>
  <c r="J77" i="2"/>
  <c r="AD77" i="2" s="1"/>
  <c r="J76" i="2"/>
  <c r="AL76" i="2" s="1"/>
  <c r="K75" i="2"/>
  <c r="K74" i="2"/>
  <c r="K73" i="2"/>
  <c r="J72" i="2"/>
  <c r="AL72" i="2" s="1"/>
  <c r="J71" i="2"/>
  <c r="AL71" i="2" s="1"/>
  <c r="J70" i="2"/>
  <c r="AH70" i="2" s="1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46" i="2"/>
  <c r="K45" i="2"/>
  <c r="K44" i="2"/>
  <c r="K43" i="2"/>
  <c r="K42" i="2"/>
  <c r="K41" i="2"/>
  <c r="K39" i="2"/>
  <c r="K38" i="2"/>
  <c r="K36" i="2"/>
  <c r="K35" i="2"/>
  <c r="K34" i="2"/>
  <c r="K33" i="2"/>
  <c r="K32" i="2"/>
  <c r="K30" i="2"/>
  <c r="K29" i="2"/>
  <c r="K28" i="2"/>
  <c r="K27" i="2"/>
  <c r="J25" i="2"/>
  <c r="AL25" i="2" s="1"/>
  <c r="K24" i="2"/>
  <c r="K22" i="2"/>
  <c r="K21" i="2"/>
  <c r="K20" i="2"/>
  <c r="AI306" i="2" l="1"/>
  <c r="AG657" i="2"/>
  <c r="AK657" i="2"/>
  <c r="AJ314" i="2"/>
  <c r="AJ320" i="2" s="1"/>
  <c r="AL479" i="2"/>
  <c r="AH521" i="2"/>
  <c r="AH574" i="2"/>
  <c r="AL657" i="2"/>
  <c r="AL658" i="2" s="1"/>
  <c r="AO621" i="2"/>
  <c r="AF591" i="2"/>
  <c r="AN591" i="2"/>
  <c r="AN592" i="2" s="1"/>
  <c r="AJ23" i="2"/>
  <c r="AM658" i="2"/>
  <c r="AL23" i="2"/>
  <c r="AF306" i="2"/>
  <c r="AF320" i="2" s="1"/>
  <c r="AO564" i="2"/>
  <c r="AO565" i="2"/>
  <c r="AO566" i="2"/>
  <c r="AO567" i="2"/>
  <c r="AO568" i="2"/>
  <c r="AO569" i="2"/>
  <c r="AO570" i="2"/>
  <c r="AO571" i="2"/>
  <c r="AO572" i="2"/>
  <c r="AO573" i="2"/>
  <c r="AD592" i="2"/>
  <c r="AH592" i="2"/>
  <c r="AF23" i="2"/>
  <c r="AF592" i="2"/>
  <c r="AJ592" i="2"/>
  <c r="AE658" i="2"/>
  <c r="AI658" i="2"/>
  <c r="AL592" i="2"/>
  <c r="AM592" i="2"/>
  <c r="AN658" i="2"/>
  <c r="AJ658" i="2"/>
  <c r="AO575" i="2"/>
  <c r="AO576" i="2"/>
  <c r="AO577" i="2"/>
  <c r="AO578" i="2"/>
  <c r="AO579" i="2"/>
  <c r="AO580" i="2"/>
  <c r="AO581" i="2"/>
  <c r="AO582" i="2"/>
  <c r="AO583" i="2"/>
  <c r="AO584" i="2"/>
  <c r="AO585" i="2"/>
  <c r="AO587" i="2"/>
  <c r="AO588" i="2"/>
  <c r="AO589" i="2"/>
  <c r="AO590" i="2"/>
  <c r="AI592" i="2"/>
  <c r="AF658" i="2"/>
  <c r="AG592" i="2"/>
  <c r="AO597" i="2"/>
  <c r="AO598" i="2"/>
  <c r="AO599" i="2"/>
  <c r="AO600" i="2"/>
  <c r="AO601" i="2"/>
  <c r="AO602" i="2"/>
  <c r="AO603" i="2"/>
  <c r="AO604" i="2"/>
  <c r="AO605" i="2"/>
  <c r="AO607" i="2"/>
  <c r="AO608" i="2"/>
  <c r="AO609" i="2"/>
  <c r="AO611" i="2"/>
  <c r="AO612" i="2"/>
  <c r="AO613" i="2"/>
  <c r="AO614" i="2"/>
  <c r="AO615" i="2"/>
  <c r="AO616" i="2"/>
  <c r="AO617" i="2"/>
  <c r="AO618" i="2"/>
  <c r="AO619" i="2"/>
  <c r="AO620" i="2"/>
  <c r="AE592" i="2"/>
  <c r="AK592" i="2"/>
  <c r="AO622" i="2"/>
  <c r="AO624" i="2"/>
  <c r="AO625" i="2" s="1"/>
  <c r="AO626" i="2"/>
  <c r="AO627" i="2"/>
  <c r="AO628" i="2"/>
  <c r="AO630" i="2"/>
  <c r="AO631" i="2"/>
  <c r="AO632" i="2"/>
  <c r="AO633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1" i="2"/>
  <c r="AO652" i="2"/>
  <c r="AO653" i="2"/>
  <c r="AO654" i="2"/>
  <c r="AO655" i="2"/>
  <c r="AO656" i="2"/>
  <c r="AH658" i="2"/>
  <c r="AD658" i="2"/>
  <c r="AK658" i="2"/>
  <c r="AG658" i="2"/>
  <c r="AG306" i="2"/>
  <c r="AG320" i="2" s="1"/>
  <c r="AK306" i="2"/>
  <c r="AK320" i="2" s="1"/>
  <c r="AH347" i="2"/>
  <c r="AH348" i="2" s="1"/>
  <c r="AL347" i="2"/>
  <c r="AL348" i="2" s="1"/>
  <c r="AE521" i="2"/>
  <c r="AI521" i="2"/>
  <c r="AI531" i="2" s="1"/>
  <c r="AM521" i="2"/>
  <c r="AM531" i="2" s="1"/>
  <c r="AN441" i="2"/>
  <c r="AN442" i="2" s="1"/>
  <c r="AN398" i="2"/>
  <c r="AO480" i="2"/>
  <c r="AO481" i="2"/>
  <c r="AD23" i="2"/>
  <c r="AH23" i="2"/>
  <c r="AO554" i="2"/>
  <c r="AO557" i="2" s="1"/>
  <c r="AO558" i="2" s="1"/>
  <c r="AO555" i="2"/>
  <c r="AO556" i="2"/>
  <c r="AJ359" i="2"/>
  <c r="AG398" i="2"/>
  <c r="AH483" i="2"/>
  <c r="AG483" i="2"/>
  <c r="AD531" i="2"/>
  <c r="AL531" i="2"/>
  <c r="AE25" i="2"/>
  <c r="AE31" i="2" s="1"/>
  <c r="AL433" i="2"/>
  <c r="AD483" i="2"/>
  <c r="AL483" i="2"/>
  <c r="AO524" i="2"/>
  <c r="AO525" i="2"/>
  <c r="AF359" i="2"/>
  <c r="AN359" i="2"/>
  <c r="AE359" i="2"/>
  <c r="AF433" i="2"/>
  <c r="AJ433" i="2"/>
  <c r="AN433" i="2"/>
  <c r="AK483" i="2"/>
  <c r="AH306" i="2"/>
  <c r="AL306" i="2"/>
  <c r="AD320" i="2"/>
  <c r="AL314" i="2"/>
  <c r="AM25" i="2"/>
  <c r="AM31" i="2" s="1"/>
  <c r="AO337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J398" i="2"/>
  <c r="AO438" i="2"/>
  <c r="AO439" i="2"/>
  <c r="AO440" i="2"/>
  <c r="AF483" i="2"/>
  <c r="AJ483" i="2"/>
  <c r="AN483" i="2"/>
  <c r="AJ367" i="2"/>
  <c r="AD398" i="2"/>
  <c r="AH398" i="2"/>
  <c r="AL398" i="2"/>
  <c r="AE427" i="2"/>
  <c r="AE433" i="2" s="1"/>
  <c r="AE434" i="2" s="1"/>
  <c r="AI427" i="2"/>
  <c r="AI433" i="2" s="1"/>
  <c r="AI434" i="2" s="1"/>
  <c r="AL31" i="2"/>
  <c r="AL48" i="2" s="1"/>
  <c r="AI25" i="2"/>
  <c r="AI31" i="2" s="1"/>
  <c r="AG23" i="2"/>
  <c r="AK23" i="2"/>
  <c r="AO52" i="2"/>
  <c r="AO53" i="2"/>
  <c r="AO54" i="2"/>
  <c r="AO55" i="2"/>
  <c r="AO56" i="2"/>
  <c r="AO57" i="2"/>
  <c r="AO58" i="2"/>
  <c r="AO59" i="2"/>
  <c r="AO60" i="2"/>
  <c r="AO61" i="2"/>
  <c r="AO62" i="2"/>
  <c r="AH72" i="2"/>
  <c r="AD359" i="2"/>
  <c r="AH359" i="2"/>
  <c r="AL359" i="2"/>
  <c r="AO357" i="2"/>
  <c r="AO358" i="2" s="1"/>
  <c r="AG359" i="2"/>
  <c r="AD433" i="2"/>
  <c r="AH433" i="2"/>
  <c r="AF531" i="2"/>
  <c r="AO535" i="2"/>
  <c r="AO536" i="2"/>
  <c r="AO537" i="2"/>
  <c r="AK487" i="2"/>
  <c r="AK488" i="2" s="1"/>
  <c r="AK489" i="2" s="1"/>
  <c r="AG487" i="2"/>
  <c r="AG488" i="2" s="1"/>
  <c r="AG489" i="2" s="1"/>
  <c r="AC487" i="2"/>
  <c r="AN487" i="2"/>
  <c r="AN488" i="2" s="1"/>
  <c r="AN489" i="2" s="1"/>
  <c r="AJ487" i="2"/>
  <c r="AJ488" i="2" s="1"/>
  <c r="AJ489" i="2" s="1"/>
  <c r="AF487" i="2"/>
  <c r="AF488" i="2" s="1"/>
  <c r="AF489" i="2" s="1"/>
  <c r="AM487" i="2"/>
  <c r="AM488" i="2" s="1"/>
  <c r="AM489" i="2" s="1"/>
  <c r="AI487" i="2"/>
  <c r="AI488" i="2" s="1"/>
  <c r="AI489" i="2" s="1"/>
  <c r="AE487" i="2"/>
  <c r="AE488" i="2" s="1"/>
  <c r="AE489" i="2" s="1"/>
  <c r="AL487" i="2"/>
  <c r="AL488" i="2" s="1"/>
  <c r="AL489" i="2" s="1"/>
  <c r="AH487" i="2"/>
  <c r="AH488" i="2" s="1"/>
  <c r="AH489" i="2" s="1"/>
  <c r="AD487" i="2"/>
  <c r="AD488" i="2" s="1"/>
  <c r="AD489" i="2" s="1"/>
  <c r="AM23" i="2"/>
  <c r="AK76" i="2"/>
  <c r="AG76" i="2"/>
  <c r="AC76" i="2"/>
  <c r="AN76" i="2"/>
  <c r="AJ76" i="2"/>
  <c r="AF76" i="2"/>
  <c r="AM76" i="2"/>
  <c r="AI76" i="2"/>
  <c r="AE76" i="2"/>
  <c r="AF25" i="2"/>
  <c r="AF31" i="2" s="1"/>
  <c r="AJ25" i="2"/>
  <c r="AJ31" i="2" s="1"/>
  <c r="AN25" i="2"/>
  <c r="AN31" i="2" s="1"/>
  <c r="AN48" i="2" s="1"/>
  <c r="AD70" i="2"/>
  <c r="AH71" i="2"/>
  <c r="AI23" i="2"/>
  <c r="AD71" i="2"/>
  <c r="AK77" i="2"/>
  <c r="AG77" i="2"/>
  <c r="AC77" i="2"/>
  <c r="AN77" i="2"/>
  <c r="AJ77" i="2"/>
  <c r="AF77" i="2"/>
  <c r="AM77" i="2"/>
  <c r="AI77" i="2"/>
  <c r="AE77" i="2"/>
  <c r="AO21" i="2"/>
  <c r="AO22" i="2"/>
  <c r="AO24" i="2"/>
  <c r="AC25" i="2"/>
  <c r="AC31" i="2" s="1"/>
  <c r="AG25" i="2"/>
  <c r="AG31" i="2" s="1"/>
  <c r="AK25" i="2"/>
  <c r="AK31" i="2" s="1"/>
  <c r="AO26" i="2"/>
  <c r="AO27" i="2"/>
  <c r="AO28" i="2"/>
  <c r="AO29" i="2"/>
  <c r="AO30" i="2"/>
  <c r="AO32" i="2"/>
  <c r="AO33" i="2"/>
  <c r="AO34" i="2"/>
  <c r="AO35" i="2"/>
  <c r="AO36" i="2"/>
  <c r="AO38" i="2"/>
  <c r="AO39" i="2"/>
  <c r="AO41" i="2"/>
  <c r="AO42" i="2"/>
  <c r="AD76" i="2"/>
  <c r="AH77" i="2"/>
  <c r="AK71" i="2"/>
  <c r="AG71" i="2"/>
  <c r="AC71" i="2"/>
  <c r="AN71" i="2"/>
  <c r="AJ71" i="2"/>
  <c r="AF71" i="2"/>
  <c r="AM71" i="2"/>
  <c r="AI71" i="2"/>
  <c r="AE71" i="2"/>
  <c r="AK72" i="2"/>
  <c r="AG72" i="2"/>
  <c r="AC72" i="2"/>
  <c r="AN72" i="2"/>
  <c r="AJ72" i="2"/>
  <c r="AF72" i="2"/>
  <c r="AM72" i="2"/>
  <c r="AI72" i="2"/>
  <c r="AE72" i="2"/>
  <c r="AK70" i="2"/>
  <c r="AG70" i="2"/>
  <c r="AC70" i="2"/>
  <c r="AN70" i="2"/>
  <c r="AJ70" i="2"/>
  <c r="AF70" i="2"/>
  <c r="AM70" i="2"/>
  <c r="AI70" i="2"/>
  <c r="AE70" i="2"/>
  <c r="AD25" i="2"/>
  <c r="AD31" i="2" s="1"/>
  <c r="AH25" i="2"/>
  <c r="AH31" i="2" s="1"/>
  <c r="AL70" i="2"/>
  <c r="AD72" i="2"/>
  <c r="AH76" i="2"/>
  <c r="AL77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0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209" i="2"/>
  <c r="AO210" i="2"/>
  <c r="AO211" i="2"/>
  <c r="AO212" i="2"/>
  <c r="AO213" i="2"/>
  <c r="AO214" i="2"/>
  <c r="AO215" i="2"/>
  <c r="AO216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0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H320" i="2"/>
  <c r="AO43" i="2"/>
  <c r="AO44" i="2"/>
  <c r="AO45" i="2"/>
  <c r="AO46" i="2"/>
  <c r="AO63" i="2"/>
  <c r="AO64" i="2"/>
  <c r="AO65" i="2"/>
  <c r="AO66" i="2"/>
  <c r="AO67" i="2"/>
  <c r="AO68" i="2"/>
  <c r="AO69" i="2"/>
  <c r="AO73" i="2"/>
  <c r="AO74" i="2"/>
  <c r="AO75" i="2"/>
  <c r="AO78" i="2"/>
  <c r="AO79" i="2"/>
  <c r="AO80" i="2"/>
  <c r="AO82" i="2"/>
  <c r="AO83" i="2"/>
  <c r="AO84" i="2"/>
  <c r="AO85" i="2"/>
  <c r="AN320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E320" i="2"/>
  <c r="AI320" i="2"/>
  <c r="AM320" i="2"/>
  <c r="AF398" i="2"/>
  <c r="AF434" i="2" s="1"/>
  <c r="AH531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M433" i="2"/>
  <c r="AM434" i="2" s="1"/>
  <c r="AO307" i="2"/>
  <c r="AO308" i="2"/>
  <c r="AO309" i="2"/>
  <c r="AO310" i="2"/>
  <c r="AO311" i="2"/>
  <c r="AO312" i="2"/>
  <c r="AO313" i="2"/>
  <c r="AK359" i="2"/>
  <c r="AE531" i="2"/>
  <c r="AO315" i="2"/>
  <c r="AO316" i="2"/>
  <c r="AO317" i="2"/>
  <c r="AO318" i="2"/>
  <c r="AO387" i="2"/>
  <c r="AO388" i="2"/>
  <c r="AO389" i="2"/>
  <c r="AO390" i="2"/>
  <c r="AO391" i="2"/>
  <c r="AO392" i="2"/>
  <c r="AO393" i="2"/>
  <c r="AO394" i="2"/>
  <c r="AJ531" i="2"/>
  <c r="AN531" i="2"/>
  <c r="AK531" i="2"/>
  <c r="AO332" i="2"/>
  <c r="AO333" i="2"/>
  <c r="AO334" i="2"/>
  <c r="AO335" i="2"/>
  <c r="AO336" i="2"/>
  <c r="AO396" i="2"/>
  <c r="AO397" i="2" s="1"/>
  <c r="AO402" i="2"/>
  <c r="AO403" i="2"/>
  <c r="AG427" i="2"/>
  <c r="AG433" i="2" s="1"/>
  <c r="AK427" i="2"/>
  <c r="AK433" i="2" s="1"/>
  <c r="AK434" i="2" s="1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8" i="2"/>
  <c r="AO429" i="2"/>
  <c r="AO430" i="2"/>
  <c r="AO431" i="2"/>
  <c r="AG531" i="2"/>
  <c r="AO324" i="2"/>
  <c r="AO325" i="2"/>
  <c r="AO326" i="2"/>
  <c r="AO338" i="2"/>
  <c r="AO339" i="2"/>
  <c r="AO340" i="2"/>
  <c r="AO341" i="2"/>
  <c r="AO342" i="2"/>
  <c r="AO343" i="2"/>
  <c r="AO344" i="2"/>
  <c r="AO345" i="2"/>
  <c r="AO346" i="2"/>
  <c r="AO352" i="2"/>
  <c r="AO353" i="2"/>
  <c r="AO354" i="2"/>
  <c r="AO355" i="2"/>
  <c r="AO363" i="2"/>
  <c r="AO364" i="2"/>
  <c r="AO365" i="2"/>
  <c r="AO366" i="2"/>
  <c r="AO499" i="2"/>
  <c r="AO493" i="2"/>
  <c r="AO494" i="2"/>
  <c r="AO495" i="2"/>
  <c r="AO496" i="2"/>
  <c r="AO497" i="2"/>
  <c r="AO498" i="2"/>
  <c r="AO527" i="2"/>
  <c r="AO528" i="2"/>
  <c r="AO52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446" i="2"/>
  <c r="AO447" i="2"/>
  <c r="AO448" i="2"/>
  <c r="AO449" i="2"/>
  <c r="AO450" i="2"/>
  <c r="AO451" i="2"/>
  <c r="AO452" i="2"/>
  <c r="AO453" i="2"/>
  <c r="AO454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522" i="2"/>
  <c r="AO523" i="2"/>
  <c r="AO543" i="2"/>
  <c r="AO544" i="2"/>
  <c r="AO545" i="2"/>
  <c r="AO546" i="2"/>
  <c r="AO547" i="2"/>
  <c r="AO548" i="2"/>
  <c r="AO20" i="2"/>
  <c r="AE23" i="2"/>
  <c r="AC650" i="2"/>
  <c r="AC319" i="2"/>
  <c r="K347" i="2"/>
  <c r="K348" i="2" s="1"/>
  <c r="K37" i="2"/>
  <c r="AC40" i="2"/>
  <c r="K432" i="2"/>
  <c r="AC432" i="2"/>
  <c r="K441" i="2"/>
  <c r="K442" i="2" s="1"/>
  <c r="AC23" i="2"/>
  <c r="K383" i="2"/>
  <c r="AC526" i="2"/>
  <c r="AC586" i="2"/>
  <c r="AC629" i="2"/>
  <c r="AC634" i="2"/>
  <c r="AC623" i="2"/>
  <c r="K657" i="2"/>
  <c r="AC455" i="2"/>
  <c r="AC456" i="2" s="1"/>
  <c r="AC47" i="2"/>
  <c r="AC314" i="2"/>
  <c r="K356" i="2"/>
  <c r="K359" i="2" s="1"/>
  <c r="AC356" i="2"/>
  <c r="AC359" i="2" s="1"/>
  <c r="K367" i="2"/>
  <c r="AC591" i="2"/>
  <c r="K86" i="2"/>
  <c r="AC395" i="2"/>
  <c r="AC398" i="2" s="1"/>
  <c r="K530" i="2"/>
  <c r="AC538" i="2"/>
  <c r="AC539" i="2" s="1"/>
  <c r="K574" i="2"/>
  <c r="K31" i="2"/>
  <c r="K81" i="2"/>
  <c r="K650" i="2"/>
  <c r="K47" i="2"/>
  <c r="K23" i="2"/>
  <c r="K40" i="2"/>
  <c r="AC37" i="2"/>
  <c r="AC549" i="2"/>
  <c r="AC550" i="2" s="1"/>
  <c r="AC367" i="2"/>
  <c r="K586" i="2"/>
  <c r="K606" i="2"/>
  <c r="AC657" i="2"/>
  <c r="K319" i="2"/>
  <c r="K327" i="2"/>
  <c r="K328" i="2" s="1"/>
  <c r="AC347" i="2"/>
  <c r="AC348" i="2" s="1"/>
  <c r="K455" i="2"/>
  <c r="K456" i="2" s="1"/>
  <c r="K479" i="2"/>
  <c r="K483" i="2" s="1"/>
  <c r="K521" i="2"/>
  <c r="K526" i="2"/>
  <c r="K538" i="2"/>
  <c r="K539" i="2" s="1"/>
  <c r="AC610" i="2"/>
  <c r="K629" i="2"/>
  <c r="K314" i="2"/>
  <c r="K306" i="2"/>
  <c r="AC86" i="2"/>
  <c r="AC306" i="2"/>
  <c r="K395" i="2"/>
  <c r="K398" i="2" s="1"/>
  <c r="K427" i="2"/>
  <c r="AC327" i="2"/>
  <c r="AC328" i="2" s="1"/>
  <c r="AC383" i="2"/>
  <c r="AC427" i="2"/>
  <c r="AC441" i="2"/>
  <c r="AC442" i="2" s="1"/>
  <c r="AC530" i="2"/>
  <c r="AC479" i="2"/>
  <c r="AC483" i="2" s="1"/>
  <c r="AC521" i="2"/>
  <c r="AC606" i="2"/>
  <c r="K549" i="2"/>
  <c r="K550" i="2" s="1"/>
  <c r="K623" i="2"/>
  <c r="K634" i="2"/>
  <c r="AC574" i="2"/>
  <c r="K591" i="2"/>
  <c r="K610" i="2"/>
  <c r="AH48" i="2" l="1"/>
  <c r="AD81" i="2"/>
  <c r="AD87" i="2" s="1"/>
  <c r="AG434" i="2"/>
  <c r="AJ48" i="2"/>
  <c r="AD48" i="2"/>
  <c r="AK48" i="2"/>
  <c r="AF48" i="2"/>
  <c r="AO86" i="2"/>
  <c r="AO574" i="2"/>
  <c r="AN434" i="2"/>
  <c r="AO657" i="2"/>
  <c r="AO623" i="2"/>
  <c r="AO606" i="2"/>
  <c r="AO586" i="2"/>
  <c r="AO591" i="2"/>
  <c r="AO629" i="2"/>
  <c r="AO650" i="2"/>
  <c r="AO634" i="2"/>
  <c r="AO610" i="2"/>
  <c r="AH434" i="2"/>
  <c r="AL434" i="2"/>
  <c r="AL81" i="2"/>
  <c r="AL87" i="2" s="1"/>
  <c r="AG48" i="2"/>
  <c r="AD434" i="2"/>
  <c r="AJ434" i="2"/>
  <c r="AO441" i="2"/>
  <c r="AO442" i="2" s="1"/>
  <c r="AO482" i="2"/>
  <c r="AF81" i="2"/>
  <c r="AF87" i="2" s="1"/>
  <c r="AG81" i="2"/>
  <c r="AG87" i="2" s="1"/>
  <c r="AH81" i="2"/>
  <c r="AH87" i="2" s="1"/>
  <c r="AM81" i="2"/>
  <c r="AM87" i="2" s="1"/>
  <c r="AJ81" i="2"/>
  <c r="AJ87" i="2" s="1"/>
  <c r="AM48" i="2"/>
  <c r="AE48" i="2"/>
  <c r="AO538" i="2"/>
  <c r="AO539" i="2" s="1"/>
  <c r="AO383" i="2"/>
  <c r="AN81" i="2"/>
  <c r="AN87" i="2" s="1"/>
  <c r="AN559" i="2"/>
  <c r="AN659" i="2" s="1"/>
  <c r="AO70" i="2"/>
  <c r="AI81" i="2"/>
  <c r="AI87" i="2" s="1"/>
  <c r="AE81" i="2"/>
  <c r="AE87" i="2" s="1"/>
  <c r="AK81" i="2"/>
  <c r="AK87" i="2" s="1"/>
  <c r="AK559" i="2" s="1"/>
  <c r="AK659" i="2" s="1"/>
  <c r="AI48" i="2"/>
  <c r="AL320" i="2"/>
  <c r="AO427" i="2"/>
  <c r="AO526" i="2"/>
  <c r="AO530" i="2"/>
  <c r="AO314" i="2"/>
  <c r="AO72" i="2"/>
  <c r="AO40" i="2"/>
  <c r="AO487" i="2"/>
  <c r="AO479" i="2"/>
  <c r="AO483" i="2" s="1"/>
  <c r="AO347" i="2"/>
  <c r="AO348" i="2" s="1"/>
  <c r="AO455" i="2"/>
  <c r="AO456" i="2" s="1"/>
  <c r="AO71" i="2"/>
  <c r="AO37" i="2"/>
  <c r="AO25" i="2"/>
  <c r="AO77" i="2"/>
  <c r="AO521" i="2"/>
  <c r="AO367" i="2"/>
  <c r="AO356" i="2"/>
  <c r="AO359" i="2" s="1"/>
  <c r="AO327" i="2"/>
  <c r="AO328" i="2" s="1"/>
  <c r="AO432" i="2"/>
  <c r="AO395" i="2"/>
  <c r="AO398" i="2" s="1"/>
  <c r="AO319" i="2"/>
  <c r="AO306" i="2"/>
  <c r="AO47" i="2"/>
  <c r="AO76" i="2"/>
  <c r="AO549" i="2"/>
  <c r="AO550" i="2" s="1"/>
  <c r="AO23" i="2"/>
  <c r="AC592" i="2"/>
  <c r="K433" i="2"/>
  <c r="K434" i="2" s="1"/>
  <c r="AC433" i="2"/>
  <c r="AC434" i="2" s="1"/>
  <c r="K48" i="2"/>
  <c r="AC531" i="2"/>
  <c r="K320" i="2"/>
  <c r="AC320" i="2"/>
  <c r="K531" i="2"/>
  <c r="AC81" i="2"/>
  <c r="AC87" i="2" s="1"/>
  <c r="K87" i="2"/>
  <c r="K592" i="2"/>
  <c r="AC658" i="2"/>
  <c r="AC48" i="2"/>
  <c r="K658" i="2"/>
  <c r="AC488" i="2"/>
  <c r="AC489" i="2" s="1"/>
  <c r="AH559" i="2" l="1"/>
  <c r="AH659" i="2" s="1"/>
  <c r="AE559" i="2"/>
  <c r="AE659" i="2" s="1"/>
  <c r="AG559" i="2"/>
  <c r="AG659" i="2" s="1"/>
  <c r="AD559" i="2"/>
  <c r="AD659" i="2" s="1"/>
  <c r="AF559" i="2"/>
  <c r="AF659" i="2" s="1"/>
  <c r="AL559" i="2"/>
  <c r="AL659" i="2" s="1"/>
  <c r="AO592" i="2"/>
  <c r="AJ559" i="2"/>
  <c r="AJ659" i="2" s="1"/>
  <c r="AI559" i="2"/>
  <c r="AI659" i="2" s="1"/>
  <c r="AO658" i="2"/>
  <c r="AM559" i="2"/>
  <c r="AM659" i="2" s="1"/>
  <c r="AO433" i="2"/>
  <c r="AO434" i="2" s="1"/>
  <c r="AO81" i="2"/>
  <c r="AO87" i="2" s="1"/>
  <c r="AO31" i="2"/>
  <c r="AO48" i="2" s="1"/>
  <c r="AO320" i="2"/>
  <c r="AO488" i="2"/>
  <c r="AO489" i="2" s="1"/>
  <c r="AO531" i="2"/>
  <c r="K559" i="2"/>
  <c r="K17" i="2" s="1"/>
  <c r="AC559" i="2"/>
  <c r="AC659" i="2" s="1"/>
  <c r="AO559" i="2" l="1"/>
  <c r="K659" i="2"/>
  <c r="AO659" i="2" l="1"/>
</calcChain>
</file>

<file path=xl/comments1.xml><?xml version="1.0" encoding="utf-8"?>
<comments xmlns="http://schemas.openxmlformats.org/spreadsheetml/2006/main">
  <authors>
    <author>RAMON.ASTACIO</author>
  </authors>
  <commentList>
    <comment ref="D94" authorId="0" shapeId="0">
      <text>
        <r>
          <rPr>
            <b/>
            <sz val="9"/>
            <color indexed="81"/>
            <rFont val="Tahoma"/>
            <family val="2"/>
          </rPr>
          <t>RAMON.ASTACIO:</t>
        </r>
        <r>
          <rPr>
            <sz val="9"/>
            <color indexed="81"/>
            <rFont val="Tahoma"/>
            <family val="2"/>
          </rPr>
          <t xml:space="preserve">
Administrativo presupuesta RD$390,000 y las demás UE RD$262,608.00, para Total gral: RD$652,608.00, a cuyo monto se le aplica un 30% menos, quedando en RD$456,825.60</t>
        </r>
      </text>
    </comment>
  </commentList>
</comments>
</file>

<file path=xl/sharedStrings.xml><?xml version="1.0" encoding="utf-8"?>
<sst xmlns="http://schemas.openxmlformats.org/spreadsheetml/2006/main" count="6338" uniqueCount="1162">
  <si>
    <t>Consejo Nacional para el VIH y el SIDA (CONAVIHSIDA)</t>
  </si>
  <si>
    <t>Programación de las Actividades Presupuestables</t>
  </si>
  <si>
    <t>Fuente de Financiamiento de Contrapartida del Gobierno Central/Transferencias Corrientes</t>
  </si>
  <si>
    <t>Unidad Ejecutora: Dirección Ejecutiva</t>
  </si>
  <si>
    <t>Eje estratégico / operación</t>
  </si>
  <si>
    <t>Producto Relacionados al PEN</t>
  </si>
  <si>
    <t>Línea Presup.</t>
  </si>
  <si>
    <t>Actividades o Acciones Programables Presupuestables</t>
  </si>
  <si>
    <t>Meta</t>
  </si>
  <si>
    <t>Medio de Verificación</t>
  </si>
  <si>
    <t>Requerimiento Insumo</t>
  </si>
  <si>
    <t>Unidad de Medica</t>
  </si>
  <si>
    <t>Cantidad de Insumos</t>
  </si>
  <si>
    <t>Precio Unitario</t>
  </si>
  <si>
    <t>Monto</t>
  </si>
  <si>
    <t>Código Presupuestario</t>
  </si>
  <si>
    <t>Componente de Inversión/Actividad</t>
  </si>
  <si>
    <t>Unidad Ejecutora</t>
  </si>
  <si>
    <t>Fuente de Financiamiento</t>
  </si>
  <si>
    <t>Programación física trimestral</t>
  </si>
  <si>
    <t>Programación financiera trimestral</t>
  </si>
  <si>
    <t>Total</t>
  </si>
  <si>
    <t>Eje Estratégico 1: Educación y Prevención</t>
  </si>
  <si>
    <t xml:space="preserve"> Gestionadas las transferencias de fondos a instituciones ONG, instituciones del Estado Dominicano y hogares para trabajar en la educación y prevención del VIH y SIDA</t>
  </si>
  <si>
    <t>LP-001</t>
  </si>
  <si>
    <t>Transferencias a instituciones  ONG</t>
  </si>
  <si>
    <t>Documentos soporte de la actividad</t>
  </si>
  <si>
    <t>Transferencias corrientes a ONG</t>
  </si>
  <si>
    <t>Contrato/Facturación/Informe técnico</t>
  </si>
  <si>
    <t>2.4.1.6.05-Transferencias corrientes ocasionales a asociaciones sin fines de lucro</t>
  </si>
  <si>
    <t>Asistencia técnica</t>
  </si>
  <si>
    <t>Dirección Ejecutiva</t>
  </si>
  <si>
    <t>Fondo general (101) Contrapartida</t>
  </si>
  <si>
    <t>LP-002</t>
  </si>
  <si>
    <t>Transferencias a instituciones Gubernamentales</t>
  </si>
  <si>
    <t>Transferencias corrientes instituciones gobierno</t>
  </si>
  <si>
    <t>2.4.9.1.01-Transferencias corrientes destinadas a otras instituciones  públicas</t>
  </si>
  <si>
    <t>LP-003</t>
  </si>
  <si>
    <t>Ayudas y donaciones a personas ocasionales</t>
  </si>
  <si>
    <t xml:space="preserve"> Informe técnico</t>
  </si>
  <si>
    <t>2.4.1.2.02-Ayudas y donaciones ocasionales a hogares y personas</t>
  </si>
  <si>
    <t>Fortalecimiento institucional</t>
  </si>
  <si>
    <t xml:space="preserve">Sub-total  </t>
  </si>
  <si>
    <t>Eje Estratégico 4: Fortalecimiento de la Respuesta</t>
  </si>
  <si>
    <t>Realizadas las actividades nacionales e internacionales de capcitación del personal de la Dirección Ejecutiva</t>
  </si>
  <si>
    <t>LP-004</t>
  </si>
  <si>
    <t>Congresos y seminarios internacionales</t>
  </si>
  <si>
    <t>Pasajes para viaje internacionales-Agencia de viaje</t>
  </si>
  <si>
    <t>2.2.4.1.01-Pasajes y gastos de transporte</t>
  </si>
  <si>
    <t>Viaticos fuera del pais</t>
  </si>
  <si>
    <t>2.2.3.2.01-Viáticos fuera del país</t>
  </si>
  <si>
    <t>Inscripcion para capacitación internacional</t>
  </si>
  <si>
    <t>Unidad</t>
  </si>
  <si>
    <t>2.2.8.7.04-Servicios de capacitación</t>
  </si>
  <si>
    <t>LP-005</t>
  </si>
  <si>
    <t>Congresos y seminarios Nacionales</t>
  </si>
  <si>
    <t>Servicios de capacitacion local</t>
  </si>
  <si>
    <t>Viaticos dentro del pais</t>
  </si>
  <si>
    <t>Documentos soporte de actividad</t>
  </si>
  <si>
    <t>2.2.3.1.01-Viáticos dentro del país</t>
  </si>
  <si>
    <t>Inscripcion para capacitación local</t>
  </si>
  <si>
    <t>LP-006</t>
  </si>
  <si>
    <t>Capacitaciones del personal del área</t>
  </si>
  <si>
    <t>Jornadas de Educación y Prevención de sectores que apoya la Respuesta sobre el VIH/SIDA</t>
  </si>
  <si>
    <t>LP-007</t>
  </si>
  <si>
    <t>Reconocimiento a sectores de la sociedad civil que apoyan a la Respuesta Nacional</t>
  </si>
  <si>
    <t>Reconocimiento a sectores de la sociedad civil-Eventos Generales</t>
  </si>
  <si>
    <t>2.2.8.6.01-Eventos generales</t>
  </si>
  <si>
    <t>Certificados/Placa</t>
  </si>
  <si>
    <t>2.3.9.9.01-Productos y Útiles Varios  n.i.p</t>
  </si>
  <si>
    <t>Campaña publicitaria</t>
  </si>
  <si>
    <t>LP-008</t>
  </si>
  <si>
    <t>LP-009</t>
  </si>
  <si>
    <t>Intercambio de experencia de buenas prácticas sobre VIH/SIDA</t>
  </si>
  <si>
    <t>LP-010</t>
  </si>
  <si>
    <t>Reuniones de la Dirección Ejecutiva en actividades sobre VIH/SIDA</t>
  </si>
  <si>
    <t>Números de participantes</t>
  </si>
  <si>
    <t>Realizadas las actividades de formulacion de la imagen y estructura institucional</t>
  </si>
  <si>
    <t>LP-011</t>
  </si>
  <si>
    <t>Reformulacion de la imagen y estructura institucional</t>
  </si>
  <si>
    <t>Consultoría</t>
  </si>
  <si>
    <t>2.2.8.7.06-Otros servicios técnicos profesionales</t>
  </si>
  <si>
    <t>LP-012</t>
  </si>
  <si>
    <t>Analisis de Informacion Estrategica</t>
  </si>
  <si>
    <t>Asistencia Tecnica</t>
  </si>
  <si>
    <t>LP-013</t>
  </si>
  <si>
    <t>Adquisición de coronas de flores</t>
  </si>
  <si>
    <t>Flores cortadas</t>
  </si>
  <si>
    <t>2.3.1.3.02-Productos agrícolas</t>
  </si>
  <si>
    <t>Pendiente de pago</t>
  </si>
  <si>
    <t>Contratación de hotel en Barahona para actividad con promotores y relacionados a la respuesta nacional en Barahona</t>
  </si>
  <si>
    <t>Eventos generales</t>
  </si>
  <si>
    <t>Actividad de almuerzo navideño para 600 niños en Barahona</t>
  </si>
  <si>
    <t>Servicios de alimentación</t>
  </si>
  <si>
    <t>2.2.9.2.01-Servicios de alimentación</t>
  </si>
  <si>
    <t xml:space="preserve">Servicio de almuerzo para celebración de charla de concientización </t>
  </si>
  <si>
    <t xml:space="preserve">Contratación de hotel en zona metropolitana para la celebración de la conferencia de drogas, VIH y derechos </t>
  </si>
  <si>
    <t>Total Dirección Ejecutiva</t>
  </si>
  <si>
    <t>Unidad Ejecutora: Coord. Comunicación Estratégica y Prensa</t>
  </si>
  <si>
    <t>Realizadas las actividades de encuentro con entidades de apoyo a la Respuesta Sobre VIH/SIDA</t>
  </si>
  <si>
    <t>LP-014</t>
  </si>
  <si>
    <t xml:space="preserve">Encuentro de formación en VIH con los Influencer Redes Sociales. </t>
  </si>
  <si>
    <t xml:space="preserve">Encuentro de formación en VIH -Hotel </t>
  </si>
  <si>
    <t>Coord. Comunicación Estratégica y Prensa</t>
  </si>
  <si>
    <t xml:space="preserve">Brouchures-Material Educativo  </t>
  </si>
  <si>
    <t>2.2.2.2.01-Impresión y encuadernación</t>
  </si>
  <si>
    <t xml:space="preserve">T-shirt </t>
  </si>
  <si>
    <t>2.3.2.3.01-Prendas y accesorios de vestir</t>
  </si>
  <si>
    <t>Alquiler de transporte/Autobus</t>
  </si>
  <si>
    <t>Mochilas con el Logo</t>
  </si>
  <si>
    <t xml:space="preserve">unidad </t>
  </si>
  <si>
    <t>2.3.2.2.01-Acabados textiles</t>
  </si>
  <si>
    <t>Botones decorativos</t>
  </si>
  <si>
    <t xml:space="preserve">Unidad </t>
  </si>
  <si>
    <t>LP-015</t>
  </si>
  <si>
    <t xml:space="preserve">Encuentro de formación en VIH con los Comunicadores, Radio, Televisión y Periódicos. </t>
  </si>
  <si>
    <t>Libreta Rayada 8 1/2 x 11</t>
  </si>
  <si>
    <t>Unidades</t>
  </si>
  <si>
    <t>2.3.3.2.01-Productos de papel y cartón</t>
  </si>
  <si>
    <t>Boligrafo Azul (Caja 12)</t>
  </si>
  <si>
    <t>Cajas</t>
  </si>
  <si>
    <t xml:space="preserve">2.3.9.2.01-Útiles de escritorio, oficina e informática </t>
  </si>
  <si>
    <t>LP-016</t>
  </si>
  <si>
    <t xml:space="preserve">Aniversario del Programa Conavihsida con la Comunidad. </t>
  </si>
  <si>
    <t xml:space="preserve">Aniversario del Programa Conavihsida-Hotel </t>
  </si>
  <si>
    <t>LP-017</t>
  </si>
  <si>
    <t xml:space="preserve">Transmisión Especial y jornada educativa  del Programa CONAVIHSIDA con la Comunidad desde cuatro  CTC. </t>
  </si>
  <si>
    <t>Refigerio</t>
  </si>
  <si>
    <t>Almuerzo</t>
  </si>
  <si>
    <t>LP-018</t>
  </si>
  <si>
    <t xml:space="preserve">Producción de Materiales promocional para conavihsida con la comunidad. </t>
  </si>
  <si>
    <t>Contrato/facturación</t>
  </si>
  <si>
    <t>Baner/Bajantes</t>
  </si>
  <si>
    <t>2.3.3.3.01-Productos de artes gráficas</t>
  </si>
  <si>
    <t>Arañitas /Soportes Bajantes</t>
  </si>
  <si>
    <t>LP-019</t>
  </si>
  <si>
    <t xml:space="preserve">Producción de Materiales Educativo para Redes Sociales </t>
  </si>
  <si>
    <t>Videos -reproducción de video educativo</t>
  </si>
  <si>
    <t>2.2.9.1.01-Otras contrataciones de servicios</t>
  </si>
  <si>
    <t>LP-020</t>
  </si>
  <si>
    <t xml:space="preserve">Actividad Educativo para Redes Sociales </t>
  </si>
  <si>
    <t>Equipos de Audios/Sonido</t>
  </si>
  <si>
    <t>LP-021</t>
  </si>
  <si>
    <t>LP-022</t>
  </si>
  <si>
    <t xml:space="preserve">Rueda de Prensa </t>
  </si>
  <si>
    <t>Manteles</t>
  </si>
  <si>
    <t>unidad</t>
  </si>
  <si>
    <t>Bambalinas</t>
  </si>
  <si>
    <t>Contratación de lavanderia y planchado de Bambalinas y manteles</t>
  </si>
  <si>
    <t>2.2.8.5.02-Lavandería</t>
  </si>
  <si>
    <t>LP-023</t>
  </si>
  <si>
    <t>Viático dentro del país</t>
  </si>
  <si>
    <t>Realizadas las actividades de gestión de la Unidad de Prensa y Comunicaciones</t>
  </si>
  <si>
    <t>LP-024</t>
  </si>
  <si>
    <t xml:space="preserve"> Agenda -Libros comerciales para múltiples usos</t>
  </si>
  <si>
    <t>2.3.3.4.01-Libros, revistas y periódicos</t>
  </si>
  <si>
    <t>LP-025</t>
  </si>
  <si>
    <t xml:space="preserve">Impresión manual de Branding (identidad corporativa ) </t>
  </si>
  <si>
    <t>Impresión de documentos</t>
  </si>
  <si>
    <t>LP-026</t>
  </si>
  <si>
    <t xml:space="preserve">Reuniones para la Creación de un manual de Branding (identidad corporativa ) </t>
  </si>
  <si>
    <t>Alquiler local para reuniones</t>
  </si>
  <si>
    <t>2.2.5.1.01-Alquileres y rentas de edificaciones y locales</t>
  </si>
  <si>
    <t>LP-027</t>
  </si>
  <si>
    <t>Impresión de material educativo población general</t>
  </si>
  <si>
    <t>Total Coord. Comunicación Estratégica y Prensa</t>
  </si>
  <si>
    <t>Unidad Ejecutora:  Coordinación Administrativa</t>
  </si>
  <si>
    <t>Fortalecida la cobertura de servicios, infraestructura y de gestión administrativa</t>
  </si>
  <si>
    <t>LP-028</t>
  </si>
  <si>
    <t>Pago de alquiler de  un nuevo local para alojar archivos con informaciones físicas.</t>
  </si>
  <si>
    <t>Contrato de alquiler de local</t>
  </si>
  <si>
    <t>Alquiler de  un nuevo local</t>
  </si>
  <si>
    <t>Coordinación Administrativa</t>
  </si>
  <si>
    <t>LP-029</t>
  </si>
  <si>
    <t>Realizar mantenimiento y reparación de equipos de transporte, oficinas, cómputo e instalaciones oficina central  y oficinas locales. Aire acondicionado</t>
  </si>
  <si>
    <t>Documentos contratos</t>
  </si>
  <si>
    <t>Mantenimiento y reparación de equipos transporte,</t>
  </si>
  <si>
    <t>2.2.7.2.06-Mantenimiento y reparación de equipos de transporte,  tracción y elevación</t>
  </si>
  <si>
    <t>LP-030</t>
  </si>
  <si>
    <t>Mantenimiento y reparación de Aire acondicionado</t>
  </si>
  <si>
    <t>2.2.7.2.01-Mantenimiento y reparación de muebles y equipos de  oficina</t>
  </si>
  <si>
    <t>LP-031</t>
  </si>
  <si>
    <t xml:space="preserve">Adquisición de mobiliarios y equipos de oficina </t>
  </si>
  <si>
    <t>Documento facturación de equipos</t>
  </si>
  <si>
    <t>Archivo</t>
  </si>
  <si>
    <t>2.6.1.1.01-Muebles, equipos de oficina y estantería</t>
  </si>
  <si>
    <t>LP-032</t>
  </si>
  <si>
    <t xml:space="preserve">Realizar encuentro navideño con los empleados de la institución </t>
  </si>
  <si>
    <t>Registros de  participantes de actividad/Contratación para evento</t>
  </si>
  <si>
    <t>Electrodomesticos para rifa</t>
  </si>
  <si>
    <t>2.6.1.4.01-Electrodomésticos</t>
  </si>
  <si>
    <t>Contratacion ARTISTICA</t>
  </si>
  <si>
    <t>2.2.8.6.04-Actuaciones artísticas</t>
  </si>
  <si>
    <t>Realizar Reuniones para concertar acuerdo compromiso con instituciones que apoyen a la Respuesta Nacional al VIH</t>
  </si>
  <si>
    <t>Registros de participantes</t>
  </si>
  <si>
    <t>Almuerzos</t>
  </si>
  <si>
    <t>Refrigerios</t>
  </si>
  <si>
    <t>LP-0333</t>
  </si>
  <si>
    <t xml:space="preserve">Impresión del informe de la memoria Institucional del año 2019 para presentar al CONSEJO CONAVIHSIDA </t>
  </si>
  <si>
    <t>LP-0334</t>
  </si>
  <si>
    <t>Impresión del informe de Rendición de Cuentas al Ministerio de la Presidencia</t>
  </si>
  <si>
    <t>LP-0335</t>
  </si>
  <si>
    <t>Adquisicion de pins institucionales</t>
  </si>
  <si>
    <t>LP-036</t>
  </si>
  <si>
    <t>Compra de un Minibus,  2 jeepetas y dos motores para mensajeria y transportación</t>
  </si>
  <si>
    <t>Contrato/ Facturación</t>
  </si>
  <si>
    <t>Vehiculos-Minibus</t>
  </si>
  <si>
    <t>2.6.4.1.01-Automóviles y camiones</t>
  </si>
  <si>
    <t>Vehiculos-Jeepetas</t>
  </si>
  <si>
    <t>2.6.4.8.01-Otros equipos de transporte</t>
  </si>
  <si>
    <t xml:space="preserve">Vehiculos-Motocicletas </t>
  </si>
  <si>
    <t>LP-037</t>
  </si>
  <si>
    <t>Gasolina</t>
  </si>
  <si>
    <t xml:space="preserve">Facturación mensual </t>
  </si>
  <si>
    <t>2.3.7.1.01-Gasolina</t>
  </si>
  <si>
    <t>LP-038</t>
  </si>
  <si>
    <t>Arreglos Florales</t>
  </si>
  <si>
    <t>LP-039</t>
  </si>
  <si>
    <t>Seguros  Vehiculo</t>
  </si>
  <si>
    <t>Seguros  vehiculos</t>
  </si>
  <si>
    <t>2.2.6.2.01-Seguro de bienes muebles</t>
  </si>
  <si>
    <t>LP-040</t>
  </si>
  <si>
    <t>Telefono local</t>
  </si>
  <si>
    <t>2.2.1.3.01-Teléfono local</t>
  </si>
  <si>
    <t>LP-041</t>
  </si>
  <si>
    <t>Material Gastable Cocina y aseo</t>
  </si>
  <si>
    <t>Agua Planeta Azul 16 Onz. 20/1</t>
  </si>
  <si>
    <t>Paquete</t>
  </si>
  <si>
    <t>2.3.1.1.01-Alimentos y bebidas para personas</t>
  </si>
  <si>
    <t>LP-042</t>
  </si>
  <si>
    <t>Ambientadores en spray</t>
  </si>
  <si>
    <t>2.3.9.1.01-Material para limpieza</t>
  </si>
  <si>
    <t>LP-043</t>
  </si>
  <si>
    <t>Azucar blanca de 10lb</t>
  </si>
  <si>
    <t>Paquetes</t>
  </si>
  <si>
    <t>LP-044</t>
  </si>
  <si>
    <t xml:space="preserve">Azucar blanca de 5lb </t>
  </si>
  <si>
    <t>LP-045</t>
  </si>
  <si>
    <t xml:space="preserve">Azucar crema de 10lb </t>
  </si>
  <si>
    <t>LP-046</t>
  </si>
  <si>
    <t xml:space="preserve">Azucar crema de 5lb </t>
  </si>
  <si>
    <t>LP-047</t>
  </si>
  <si>
    <t>Azucar de Dieta (caja 100/1)</t>
  </si>
  <si>
    <t>LP-048</t>
  </si>
  <si>
    <t>Brillo Verde</t>
  </si>
  <si>
    <t>LP-049</t>
  </si>
  <si>
    <t>Café</t>
  </si>
  <si>
    <t>De1 Libras</t>
  </si>
  <si>
    <t>LP-050</t>
  </si>
  <si>
    <t>Cloro/galon</t>
  </si>
  <si>
    <t>Gálon</t>
  </si>
  <si>
    <t>LP-051</t>
  </si>
  <si>
    <t>Cremora grande</t>
  </si>
  <si>
    <t>LP-052</t>
  </si>
  <si>
    <t>Cubeta de 5 galones</t>
  </si>
  <si>
    <t>2.3.6.9.01-Otros productos no metálicos</t>
  </si>
  <si>
    <t>LP-053</t>
  </si>
  <si>
    <t>Cucharas desechables (25/1)</t>
  </si>
  <si>
    <t>2.3.9.5.01-Útiles de cocina y comedor</t>
  </si>
  <si>
    <t>LP-054</t>
  </si>
  <si>
    <t>Desgrasante Liquido (galon)</t>
  </si>
  <si>
    <t>LP-055</t>
  </si>
  <si>
    <t>Desinfectantes con Olor/galon</t>
  </si>
  <si>
    <t>LP-056</t>
  </si>
  <si>
    <t>Desinfectantes con Olor/Spray/Lysol</t>
  </si>
  <si>
    <t>LP-057</t>
  </si>
  <si>
    <t>Desinfectantes para Inodoro/Removedor manchas</t>
  </si>
  <si>
    <t>LP-058</t>
  </si>
  <si>
    <t>Detergente en polvo. 2lb c/u</t>
  </si>
  <si>
    <t>LP-059</t>
  </si>
  <si>
    <t>Dispensadores de Jabón Liquido</t>
  </si>
  <si>
    <t>LP-060</t>
  </si>
  <si>
    <t>Escoba Plastica</t>
  </si>
  <si>
    <t>LP-061</t>
  </si>
  <si>
    <t>Escobilla para Inodoro</t>
  </si>
  <si>
    <t>LP-062</t>
  </si>
  <si>
    <t>Fosforos (10/1)</t>
  </si>
  <si>
    <t xml:space="preserve">Paquetes </t>
  </si>
  <si>
    <t>2.3.7.2.01-Productos explosivos y pirotecnia</t>
  </si>
  <si>
    <t>LP-063</t>
  </si>
  <si>
    <t>Fundas negras 4 galones (100/1)</t>
  </si>
  <si>
    <t>LP-064</t>
  </si>
  <si>
    <t>Fundas negras 55 galones (100/1)</t>
  </si>
  <si>
    <t>LP-065</t>
  </si>
  <si>
    <t>Insecticida Baygon</t>
  </si>
  <si>
    <t>2.3.7.2.05-Insecticidas, fumigantes y otros</t>
  </si>
  <si>
    <t>LP-066</t>
  </si>
  <si>
    <t>Jabon en pasta/ fregar</t>
  </si>
  <si>
    <t>LP-067</t>
  </si>
  <si>
    <t>Jabon liquido de baños (galon)</t>
  </si>
  <si>
    <t>LP-068</t>
  </si>
  <si>
    <t>Jabon liquido/ fregar</t>
  </si>
  <si>
    <t>LP-069</t>
  </si>
  <si>
    <t>Lanilla (yarda)</t>
  </si>
  <si>
    <t>LP-070</t>
  </si>
  <si>
    <t>Limpia Cristales Liquido   /Botella con Atomizador</t>
  </si>
  <si>
    <t>LP-071</t>
  </si>
  <si>
    <t>Limpia Cristales Liquido /Galon</t>
  </si>
  <si>
    <t>LP-072</t>
  </si>
  <si>
    <t>Pañuelos Faciales/clines</t>
  </si>
  <si>
    <t>LP-073</t>
  </si>
  <si>
    <t>Papel de baños para dispensador</t>
  </si>
  <si>
    <t>LP-074</t>
  </si>
  <si>
    <t>Guantes de protección</t>
  </si>
  <si>
    <t>Par</t>
  </si>
  <si>
    <t>2.3.9.3.01-Útiles menores médico quirúrgicos</t>
  </si>
  <si>
    <t>LP-075</t>
  </si>
  <si>
    <t>Piedras aromaticas para inodoro</t>
  </si>
  <si>
    <t>LP-076</t>
  </si>
  <si>
    <t>Pine Espuma</t>
  </si>
  <si>
    <t>LP-077</t>
  </si>
  <si>
    <t>Platos desechables No. 6 (25/1)</t>
  </si>
  <si>
    <t>Faldo /Unidad</t>
  </si>
  <si>
    <t>LP-078</t>
  </si>
  <si>
    <t>Recogedor de Basura</t>
  </si>
  <si>
    <t>LP-079</t>
  </si>
  <si>
    <t>Servilletas (400/1)</t>
  </si>
  <si>
    <t>LP-080</t>
  </si>
  <si>
    <t>Servilletas (500/1)</t>
  </si>
  <si>
    <t>LP-081</t>
  </si>
  <si>
    <t>Suaper No. 32</t>
  </si>
  <si>
    <t>LP-082</t>
  </si>
  <si>
    <t>Te caliente</t>
  </si>
  <si>
    <t>LP-083</t>
  </si>
  <si>
    <t>Te frio (latas)</t>
  </si>
  <si>
    <t>LP-084</t>
  </si>
  <si>
    <t xml:space="preserve">Tenedores desechables (25/1) </t>
  </si>
  <si>
    <t>LP-085</t>
  </si>
  <si>
    <t>Thermo para Café</t>
  </si>
  <si>
    <t>LP-086</t>
  </si>
  <si>
    <t xml:space="preserve">Vasos foam No. 4 (25/1) </t>
  </si>
  <si>
    <t>LP-087</t>
  </si>
  <si>
    <t xml:space="preserve">Vasos plasticos No. 10 (50/1) </t>
  </si>
  <si>
    <t>caja</t>
  </si>
  <si>
    <t>LP-088</t>
  </si>
  <si>
    <t xml:space="preserve">Velones Aromáticos </t>
  </si>
  <si>
    <t>LP-089</t>
  </si>
  <si>
    <t xml:space="preserve">Zafacon de 10 litros tapa Vaiven </t>
  </si>
  <si>
    <t>LP-090</t>
  </si>
  <si>
    <t xml:space="preserve">Zafacon de 25 litros tapa Vaiven </t>
  </si>
  <si>
    <t>LP-091</t>
  </si>
  <si>
    <t>Material Gastable Oficina de la institución</t>
  </si>
  <si>
    <t>Almohadillas para sellos</t>
  </si>
  <si>
    <t>2.3.5.4.01-Artículos de caucho</t>
  </si>
  <si>
    <t>LP-092</t>
  </si>
  <si>
    <t>Banda de Gomas</t>
  </si>
  <si>
    <t>Caja</t>
  </si>
  <si>
    <t>LP-093</t>
  </si>
  <si>
    <t>Bandejas Metal de Escritorio</t>
  </si>
  <si>
    <t>LP-094</t>
  </si>
  <si>
    <t>Bandejas Plásticas de Escritorio</t>
  </si>
  <si>
    <t>LP-095</t>
  </si>
  <si>
    <t xml:space="preserve">Banderitas </t>
  </si>
  <si>
    <t>LP-096</t>
  </si>
  <si>
    <t>LP-097</t>
  </si>
  <si>
    <t>Boligrafo Negro</t>
  </si>
  <si>
    <t>LP-098</t>
  </si>
  <si>
    <t>Boligrafo Rojo</t>
  </si>
  <si>
    <t>LP-099</t>
  </si>
  <si>
    <t>Bolsos Plasticos</t>
  </si>
  <si>
    <t>LP-100</t>
  </si>
  <si>
    <t>Calculadoras pequeñas</t>
  </si>
  <si>
    <t>LP-101</t>
  </si>
  <si>
    <t>Carpetas 1/2</t>
  </si>
  <si>
    <t>LP-102</t>
  </si>
  <si>
    <t>Carpeta de Vinil No. 1</t>
  </si>
  <si>
    <t>LP-103</t>
  </si>
  <si>
    <t>Carpeta de Vinil No. 2</t>
  </si>
  <si>
    <t>LP-104</t>
  </si>
  <si>
    <t>Carpeta de Vinil No. 3</t>
  </si>
  <si>
    <t>LP-105</t>
  </si>
  <si>
    <t>Carpeta de Vinil No. 4 (N.I.)</t>
  </si>
  <si>
    <t>LP-106</t>
  </si>
  <si>
    <t>Carpeta de Vinil No. 5</t>
  </si>
  <si>
    <t>LP-107</t>
  </si>
  <si>
    <t>Cera para contar dinero</t>
  </si>
  <si>
    <t>LP-108</t>
  </si>
  <si>
    <t>Chincheta 100/1</t>
  </si>
  <si>
    <t>LP-109</t>
  </si>
  <si>
    <t>Cinta Adhesiva Grande (N.I)</t>
  </si>
  <si>
    <t>LP-110</t>
  </si>
  <si>
    <t>Cinta para Maquina sumadora</t>
  </si>
  <si>
    <t>LP-111</t>
  </si>
  <si>
    <t>Clip Grande</t>
  </si>
  <si>
    <t>LP-112</t>
  </si>
  <si>
    <t>Clip Pequeño</t>
  </si>
  <si>
    <t>LP-113</t>
  </si>
  <si>
    <t>Clip de colores</t>
  </si>
  <si>
    <t>LP-114</t>
  </si>
  <si>
    <t>Corrector liquido (N.I)</t>
  </si>
  <si>
    <t>LP-115</t>
  </si>
  <si>
    <t>Cubierta de Cartón para Encuadernar</t>
  </si>
  <si>
    <t>Resma</t>
  </si>
  <si>
    <t>LP-116</t>
  </si>
  <si>
    <t>Cubierta plastica para encuadernar</t>
  </si>
  <si>
    <t>LP-117</t>
  </si>
  <si>
    <t>Dispensador de Tape</t>
  </si>
  <si>
    <t>LP-118</t>
  </si>
  <si>
    <t>Espirales Grandes 1/100</t>
  </si>
  <si>
    <t>LP-119</t>
  </si>
  <si>
    <t>Felpa Azul 12/1</t>
  </si>
  <si>
    <t>LP-120</t>
  </si>
  <si>
    <t>Felpa Negra 12/1 (N.I)</t>
  </si>
  <si>
    <t>LP-121</t>
  </si>
  <si>
    <t>Felpa Roja</t>
  </si>
  <si>
    <t>LP-122</t>
  </si>
  <si>
    <t>Felpa Verde 12/1</t>
  </si>
  <si>
    <t>LP-123</t>
  </si>
  <si>
    <t>Folder con Bolsillo (N.I)</t>
  </si>
  <si>
    <t>LP-124</t>
  </si>
  <si>
    <t>Folder de color variados (N.I)</t>
  </si>
  <si>
    <t>LP-125</t>
  </si>
  <si>
    <t>Folder 8 1/2 x 11</t>
  </si>
  <si>
    <t>LP-126</t>
  </si>
  <si>
    <t>Folder  8 1/2 x 14 100/1</t>
  </si>
  <si>
    <t>LP-127</t>
  </si>
  <si>
    <t>Gafetes 50/1</t>
  </si>
  <si>
    <t>LP-128</t>
  </si>
  <si>
    <t>Gancho Billetero 1 1/4 32 mm</t>
  </si>
  <si>
    <t>Cajas (12/1)</t>
  </si>
  <si>
    <t>LP-129</t>
  </si>
  <si>
    <t xml:space="preserve">Gancho Billetero 25 mm </t>
  </si>
  <si>
    <t>Caja (12/1)</t>
  </si>
  <si>
    <t>LP-130</t>
  </si>
  <si>
    <t xml:space="preserve">Gancho Billetero 15 mm </t>
  </si>
  <si>
    <t>LP-131</t>
  </si>
  <si>
    <t xml:space="preserve">Gancho Billetero 51 mm </t>
  </si>
  <si>
    <t>LP-132</t>
  </si>
  <si>
    <t>Ganchos para Folder (Acco)</t>
  </si>
  <si>
    <t>LP-133</t>
  </si>
  <si>
    <t>Gomas de Borrar</t>
  </si>
  <si>
    <t>LP-134</t>
  </si>
  <si>
    <t xml:space="preserve">Grapadora  </t>
  </si>
  <si>
    <t>LP-135</t>
  </si>
  <si>
    <t>Grapas (Para grapadora Grande)</t>
  </si>
  <si>
    <t>LP-136</t>
  </si>
  <si>
    <t>Grapas Normales</t>
  </si>
  <si>
    <t>LP-137</t>
  </si>
  <si>
    <t>Label para carta 1X2 5/8</t>
  </si>
  <si>
    <t>LP-138</t>
  </si>
  <si>
    <t>Label para carta 1X4 (N.I)</t>
  </si>
  <si>
    <t>LP-139</t>
  </si>
  <si>
    <t>Label para carta 1 1/3X4 (N.I)</t>
  </si>
  <si>
    <t>LP-140</t>
  </si>
  <si>
    <t>Label para carta 2x4 (N.I)</t>
  </si>
  <si>
    <t>LP-141</t>
  </si>
  <si>
    <t>Label para carta 3 1/3X4 (N.I)</t>
  </si>
  <si>
    <t>LP-142</t>
  </si>
  <si>
    <t>Label para folder</t>
  </si>
  <si>
    <t>LP-143</t>
  </si>
  <si>
    <t>Lapiz adhesivo de 40 GR (UHU)</t>
  </si>
  <si>
    <t>LP-144</t>
  </si>
  <si>
    <t>Lapiz</t>
  </si>
  <si>
    <t>LP-145</t>
  </si>
  <si>
    <t xml:space="preserve">Libreta Rayadas Pequeña </t>
  </si>
  <si>
    <t>LP-146</t>
  </si>
  <si>
    <t>LP-147</t>
  </si>
  <si>
    <t>Libros Record</t>
  </si>
  <si>
    <t>LP-148</t>
  </si>
  <si>
    <t>Marcador para CD</t>
  </si>
  <si>
    <t>LP-149</t>
  </si>
  <si>
    <t>Marcador de pizarra</t>
  </si>
  <si>
    <t>LP-150</t>
  </si>
  <si>
    <t>Marcador de pizarra Colores</t>
  </si>
  <si>
    <t>LP-151</t>
  </si>
  <si>
    <t>Masking Tape Grande</t>
  </si>
  <si>
    <t>LP-152</t>
  </si>
  <si>
    <t>Memorias Usb 8 Gb</t>
  </si>
  <si>
    <t>LP-153</t>
  </si>
  <si>
    <t>Memorias Usb 16 Gb</t>
  </si>
  <si>
    <t>LP-154</t>
  </si>
  <si>
    <t>Memorias Usb 32 Gb</t>
  </si>
  <si>
    <t>unidades</t>
  </si>
  <si>
    <t>LP-155</t>
  </si>
  <si>
    <t>Notitas Adhesiva 2x3 (Post-it)</t>
  </si>
  <si>
    <t>2.3.3.1.01-Papel de escritorio</t>
  </si>
  <si>
    <t>LP-156</t>
  </si>
  <si>
    <t>Notitas Adhesiva 3x3 (Post-it)</t>
  </si>
  <si>
    <t>LP-157</t>
  </si>
  <si>
    <t>Notitas Adhesiva 3x5 (Post-it)</t>
  </si>
  <si>
    <t>LP-158</t>
  </si>
  <si>
    <t>Notitas Adhesiva 4x6 (Post-it)</t>
  </si>
  <si>
    <t>LP-159</t>
  </si>
  <si>
    <t>Notitas Adhesiva de Colores (Post-it) (N.I)</t>
  </si>
  <si>
    <t>LP-160</t>
  </si>
  <si>
    <t>Papel Carbón</t>
  </si>
  <si>
    <t>LP-161</t>
  </si>
  <si>
    <t>Papel Fotografico</t>
  </si>
  <si>
    <t>2.3.5.5.01-Artículos de plástico</t>
  </si>
  <si>
    <t>LP-162</t>
  </si>
  <si>
    <t>Pendaflex 8 1/2 x 14  25/1</t>
  </si>
  <si>
    <t>LP-163</t>
  </si>
  <si>
    <t>Perforadoras de 2 Hoyos</t>
  </si>
  <si>
    <t>2.6.5.8.01-Otros equipos</t>
  </si>
  <si>
    <t>LP-164</t>
  </si>
  <si>
    <t>Perforadoras de 3 Hoyos</t>
  </si>
  <si>
    <t>LP-165</t>
  </si>
  <si>
    <t>Pila AA</t>
  </si>
  <si>
    <t>2.3.9.6.01-Productos eléctricos y afines</t>
  </si>
  <si>
    <t>LP-166</t>
  </si>
  <si>
    <t>Pila AAA</t>
  </si>
  <si>
    <t>LP-167</t>
  </si>
  <si>
    <t>Protectores Plásticos 100/1</t>
  </si>
  <si>
    <t>LP-168</t>
  </si>
  <si>
    <t>Reglas de 12"</t>
  </si>
  <si>
    <t>LP-169</t>
  </si>
  <si>
    <t>Resaltadores de colores</t>
  </si>
  <si>
    <t>LP-170</t>
  </si>
  <si>
    <t>Resma Papel Bon 8 1/2 x 11</t>
  </si>
  <si>
    <t>LP-171</t>
  </si>
  <si>
    <t>Resma Papel Bon 8 1/2 x 13</t>
  </si>
  <si>
    <t>LP-172</t>
  </si>
  <si>
    <t>Resma Papel Bon 8 1/2 x 14</t>
  </si>
  <si>
    <t>LP-173</t>
  </si>
  <si>
    <t>Resma Papel Bon 11X17</t>
  </si>
  <si>
    <t>LP-174</t>
  </si>
  <si>
    <t>Resma Papel Timbrado 8 1/2 x 11</t>
  </si>
  <si>
    <t>LP-175</t>
  </si>
  <si>
    <t>Rollo de Papel para Sumadora</t>
  </si>
  <si>
    <t>LP-176</t>
  </si>
  <si>
    <t>Sacagrapas</t>
  </si>
  <si>
    <t>LP-177</t>
  </si>
  <si>
    <t>Sacapuntas Eléctrico</t>
  </si>
  <si>
    <t>LP-178</t>
  </si>
  <si>
    <t>Sacapuntas Plástico</t>
  </si>
  <si>
    <t>LP-179</t>
  </si>
  <si>
    <t>Separadores Alfabeticos</t>
  </si>
  <si>
    <t>Caja de 12uni</t>
  </si>
  <si>
    <t>LP-180</t>
  </si>
  <si>
    <t>Separadores con Pestañas (N.I)</t>
  </si>
  <si>
    <t>LP-181</t>
  </si>
  <si>
    <t>Separadores Numericos (N.I)</t>
  </si>
  <si>
    <t xml:space="preserve">Caja </t>
  </si>
  <si>
    <t>LP-182</t>
  </si>
  <si>
    <t>Sobres Blancos para Cartas</t>
  </si>
  <si>
    <t>LP-183</t>
  </si>
  <si>
    <t>Sobres Blancos Timbrados para Cartas</t>
  </si>
  <si>
    <t>LP-184</t>
  </si>
  <si>
    <t>Sobres Manila Jumbo 14x17</t>
  </si>
  <si>
    <t>LP-185</t>
  </si>
  <si>
    <t>Sobres Manila Jumbo 10x15 (N.I)</t>
  </si>
  <si>
    <t>LP-186</t>
  </si>
  <si>
    <t>Sobres Manila 9x12</t>
  </si>
  <si>
    <t>LP-187</t>
  </si>
  <si>
    <t>Sobres Manila Timbrado 9x12</t>
  </si>
  <si>
    <t>LP-188</t>
  </si>
  <si>
    <t>Sobres Manila Timbrado 10 x 15</t>
  </si>
  <si>
    <t>LP-189</t>
  </si>
  <si>
    <t>Sumadora electricas pequeñas</t>
  </si>
  <si>
    <t>LP-190</t>
  </si>
  <si>
    <t xml:space="preserve">Tape (Cinta Adhesiva) Doble Cara </t>
  </si>
  <si>
    <t>LP-191</t>
  </si>
  <si>
    <t>Tape (Cinta Adhesiva)</t>
  </si>
  <si>
    <t>LP-192</t>
  </si>
  <si>
    <t>Tijeras</t>
  </si>
  <si>
    <t>2.3.6.3.04-Herramientas menores</t>
  </si>
  <si>
    <t>LP-193</t>
  </si>
  <si>
    <t>Tinta para sello azul roll on</t>
  </si>
  <si>
    <t>LP-194</t>
  </si>
  <si>
    <t>Tinta para sello negra roll on</t>
  </si>
  <si>
    <t>LP-195</t>
  </si>
  <si>
    <t>Tinta para sello roja roll on</t>
  </si>
  <si>
    <t>LP-196</t>
  </si>
  <si>
    <t>Adquisición semestral de toners de impresora</t>
  </si>
  <si>
    <t>Toner HP 26A</t>
  </si>
  <si>
    <t>LP-197</t>
  </si>
  <si>
    <t>Toner 80A</t>
  </si>
  <si>
    <t>LP-198</t>
  </si>
  <si>
    <t>Toner HP 125A (Negro) (N.I.)</t>
  </si>
  <si>
    <t>LP-199</t>
  </si>
  <si>
    <t>Toner HP 125A (cyan) (N.I.)</t>
  </si>
  <si>
    <t>LP-200</t>
  </si>
  <si>
    <t>Toner HP 125A (Magenta) (N.I.)</t>
  </si>
  <si>
    <t>LP-201</t>
  </si>
  <si>
    <t>Toner HP 305A (Negro) (N.I.)</t>
  </si>
  <si>
    <t>LP-202</t>
  </si>
  <si>
    <t>LP-203</t>
  </si>
  <si>
    <t>Toner HP 305A (Cyan)</t>
  </si>
  <si>
    <t>LP-204</t>
  </si>
  <si>
    <t>Toner HP 305A (Cyan) (N.I)</t>
  </si>
  <si>
    <t>LP-205</t>
  </si>
  <si>
    <t>Toner HP 305A (Magenta)</t>
  </si>
  <si>
    <t>LP-206</t>
  </si>
  <si>
    <t>Toner HP 305A (Magenta) (N.I.)</t>
  </si>
  <si>
    <t>LP-207</t>
  </si>
  <si>
    <t>Toner HP 305A (Amarillo)</t>
  </si>
  <si>
    <t>LP-208</t>
  </si>
  <si>
    <t>Toner HP 305A (Amarillo) (N.I.)</t>
  </si>
  <si>
    <t>LP-209</t>
  </si>
  <si>
    <t xml:space="preserve">Toner HP 507 Cyan  </t>
  </si>
  <si>
    <t>LP-210</t>
  </si>
  <si>
    <t>Toner HP 507 Cyan  (N.I.)</t>
  </si>
  <si>
    <t>LP-211</t>
  </si>
  <si>
    <t>LP-212</t>
  </si>
  <si>
    <t>Toner HP 507 Magenta</t>
  </si>
  <si>
    <t>LP-213</t>
  </si>
  <si>
    <t>Toner HP 507 Amarillo</t>
  </si>
  <si>
    <t>LP-214</t>
  </si>
  <si>
    <t>LP-215</t>
  </si>
  <si>
    <t>LP-216</t>
  </si>
  <si>
    <t>Toner HP 507 Negro</t>
  </si>
  <si>
    <t>LP-217</t>
  </si>
  <si>
    <t>Toner HP CE30A Negro</t>
  </si>
  <si>
    <t>LP-218</t>
  </si>
  <si>
    <t>LP-219</t>
  </si>
  <si>
    <t>Toner HP CE255A Negro</t>
  </si>
  <si>
    <t>LP-220</t>
  </si>
  <si>
    <t>LP-221</t>
  </si>
  <si>
    <t>Toner HP Laser Jet 410X Negro</t>
  </si>
  <si>
    <t>LP-222</t>
  </si>
  <si>
    <t>Toner HP Laser Jet 410X Cyan</t>
  </si>
  <si>
    <t>LP-223</t>
  </si>
  <si>
    <t>Toner HP Laser Jet 410X Amarillo</t>
  </si>
  <si>
    <t>LP-224</t>
  </si>
  <si>
    <t xml:space="preserve">Toner HP Laser Jet 410X Magenta </t>
  </si>
  <si>
    <t>LP-225</t>
  </si>
  <si>
    <t>Toner HP 202 A Negro</t>
  </si>
  <si>
    <t>LP-226</t>
  </si>
  <si>
    <t>Toner HP 202 A Cyan</t>
  </si>
  <si>
    <t>LP-227</t>
  </si>
  <si>
    <t>Toner HP 202 A Amarillo</t>
  </si>
  <si>
    <t>LP-228</t>
  </si>
  <si>
    <t xml:space="preserve">Toner HP 202 A Magenta </t>
  </si>
  <si>
    <t>LP-229</t>
  </si>
  <si>
    <t>Uniformes</t>
  </si>
  <si>
    <t>LP-230</t>
  </si>
  <si>
    <t>Bonos al personal para utiles Diversos</t>
  </si>
  <si>
    <t>Bonos de compras</t>
  </si>
  <si>
    <t>2.3.9.9.02-Bonos para útiles diversos</t>
  </si>
  <si>
    <t>LP-231</t>
  </si>
  <si>
    <t>Adquision de alimentos para reuniones y eventos</t>
  </si>
  <si>
    <t>LP-232</t>
  </si>
  <si>
    <t>Viáticos</t>
  </si>
  <si>
    <t>Ficha de viático emitida/Firmada</t>
  </si>
  <si>
    <t>Viaticos dentro del país</t>
  </si>
  <si>
    <t>LP-233</t>
  </si>
  <si>
    <t>Libros Revistas y Periodicos</t>
  </si>
  <si>
    <t>Contratación/Facturación</t>
  </si>
  <si>
    <t>LP-234</t>
  </si>
  <si>
    <t>Fumigacion</t>
  </si>
  <si>
    <t>2.2.8.5.01-Fumigación</t>
  </si>
  <si>
    <t>LP-235</t>
  </si>
  <si>
    <t>Energía electrica</t>
  </si>
  <si>
    <t>Contratación de servicios/documento</t>
  </si>
  <si>
    <t>2.2.1.6.01-Energía eléctrica</t>
  </si>
  <si>
    <t>Comisiones y gastos bancarios</t>
  </si>
  <si>
    <t>2.2.8.2.01-Comisiones y gastos bancarios</t>
  </si>
  <si>
    <t>Gestionadas las actividades de conmemoración del Día Munidal del VIH/SIDA con los actores clave de la respuesta Nacional</t>
  </si>
  <si>
    <t>Informe/Registro de participantes</t>
  </si>
  <si>
    <t>LP-236</t>
  </si>
  <si>
    <t xml:space="preserve">Gorras institucionales </t>
  </si>
  <si>
    <t>Bolsos institucionales</t>
  </si>
  <si>
    <t>Adquisición de 1000 Pins con el símbolo representativo</t>
  </si>
  <si>
    <t>Pins con el símbolo representativo</t>
  </si>
  <si>
    <t>Adquisición de uniformes</t>
  </si>
  <si>
    <t>Internet</t>
  </si>
  <si>
    <t>2.2.1.5.01-Servicio de internet y televisión por cable</t>
  </si>
  <si>
    <t>LP-237</t>
  </si>
  <si>
    <t>Adquisición de manga de compresión terapéutica para la señora Ysabel Orozco</t>
  </si>
  <si>
    <t>Manga de compresión terapéutica</t>
  </si>
  <si>
    <t>Total Coordinación Administrativa</t>
  </si>
  <si>
    <t>Unidad Ejecutora: Comisión de Etica</t>
  </si>
  <si>
    <t>Eje Estratégico 2: Atención Integral</t>
  </si>
  <si>
    <t>Realización de acciones relacionadas con etica institucional</t>
  </si>
  <si>
    <t>LP-238</t>
  </si>
  <si>
    <t>Conmemoración al Día Nacional de la Etica Ciudadana (29 de abril)</t>
  </si>
  <si>
    <t>Contrato/Facturación</t>
  </si>
  <si>
    <t>Comité de Etica</t>
  </si>
  <si>
    <t>LP-239</t>
  </si>
  <si>
    <t>Sensibilizar a los servidores públicos a través de charlas, talleres, cine fórums, seminarios, entre otras actividades; sobre temas relacionados a la ética en la función pública</t>
  </si>
  <si>
    <t>LP-240</t>
  </si>
  <si>
    <t>T-shirts-Lapiceros-Llaveros- con los valores del mes</t>
  </si>
  <si>
    <t>Total Comisión de Etica</t>
  </si>
  <si>
    <t>Unidad Ejecutora: Comité Medio Ambiente</t>
  </si>
  <si>
    <t>Gestionadas las actividades del comité de medio ambiente, para el fortalecimeinto institucional</t>
  </si>
  <si>
    <t>LP-241</t>
  </si>
  <si>
    <t>Charlas de sensibilización  dirigidas a todo el  personal,  centralizadas en la preservacion del  medio ambiente</t>
  </si>
  <si>
    <t>Documento soporte de actividad</t>
  </si>
  <si>
    <t>Comité Medio Ambiente</t>
  </si>
  <si>
    <t>LP-242</t>
  </si>
  <si>
    <t>Jornada de siembra de arboles</t>
  </si>
  <si>
    <t>LP-243</t>
  </si>
  <si>
    <t>Jornada de limpieza de playa</t>
  </si>
  <si>
    <t>ocumento soporte de actividad</t>
  </si>
  <si>
    <t>LP-244</t>
  </si>
  <si>
    <t>Taller de reciclaje e instrucciones para concurso de reciclaje</t>
  </si>
  <si>
    <t>LP-245</t>
  </si>
  <si>
    <t>Entrega de premios del concurso de reciclaje, para el primer lugar, segundo y tercero</t>
  </si>
  <si>
    <t>Bonos compras</t>
  </si>
  <si>
    <t>Total Comité de Medio Ambiente</t>
  </si>
  <si>
    <t>Unidad Ejecutora: Coordinación de Controles Internos</t>
  </si>
  <si>
    <t>Implementadas la contratación de auditorías onterna y el fortalecimeinto de la Unidad de Controles Internos</t>
  </si>
  <si>
    <t>LP-246</t>
  </si>
  <si>
    <t>Mobiliarios y Equipos de Oficina-Estante</t>
  </si>
  <si>
    <t>Estante</t>
  </si>
  <si>
    <t>Coordinación de Controles Internos</t>
  </si>
  <si>
    <t>LP-247</t>
  </si>
  <si>
    <t>Mobiliarios y Equipos de Oficina-Archivo</t>
  </si>
  <si>
    <t>LP-248</t>
  </si>
  <si>
    <t>Mobiliarios y Equipos de Oficina-Sillón Ejecutivo</t>
  </si>
  <si>
    <t>Sillón Ejecutivo</t>
  </si>
  <si>
    <t>LP-249</t>
  </si>
  <si>
    <t>Mobiliarios y Equipos de Oficina-Sillón</t>
  </si>
  <si>
    <t>Sillón</t>
  </si>
  <si>
    <t>Contratación de firma de auditores externos para incorporación de eventos subsecuentes correspondientes al año 3 a solicitud del fondo mundial</t>
  </si>
  <si>
    <t>Contratación de auditorias Externa</t>
  </si>
  <si>
    <t>2.2.8.7.03-Servicios de contabilidad y auditoría</t>
  </si>
  <si>
    <t>Total Coordinación de Controles Internos</t>
  </si>
  <si>
    <t>Unidad Ejecutora: Gerencia Técnica</t>
  </si>
  <si>
    <t>Fortalecidos los programas de prevención, promoción y educación sobre ITS y VIH y el SIDA, mediante intervenciones de IEC y CCC</t>
  </si>
  <si>
    <t>LP-250</t>
  </si>
  <si>
    <t>Transferencias a ONG para desarrollar proyectos con el Paquete Mínimo de Prevención para alcanzar un total de 52,500 personas</t>
  </si>
  <si>
    <t>Transferencias a ONG</t>
  </si>
  <si>
    <t>2.4.1.6.01-Transferencias corrientes programadas a asociaciones sin fines de lucro</t>
  </si>
  <si>
    <t>Gerencia Técnica</t>
  </si>
  <si>
    <t>LP-251</t>
  </si>
  <si>
    <t>Impresión material educativo para intervenciones de IEC y CCC</t>
  </si>
  <si>
    <t>LP-252</t>
  </si>
  <si>
    <t xml:space="preserve">Transferencias a ONG para desarrollar proyectos con realización de pruebas, navegacion e inserción en el SAI, para alcanzar un total de 57,500
</t>
  </si>
  <si>
    <t>LP-253</t>
  </si>
  <si>
    <t>Sub-total  Gerencia Técnica</t>
  </si>
  <si>
    <t>Unidad Ejecutora: Gestión de Medicamentos e Insumos</t>
  </si>
  <si>
    <t>Prevención de la transmisión materno infantil</t>
  </si>
  <si>
    <t>Gestión de Medicamentos e Insumos</t>
  </si>
  <si>
    <t>LP-254</t>
  </si>
  <si>
    <t xml:space="preserve">Región VI San Juan-Infraestructara Readecuacion </t>
  </si>
  <si>
    <t>Infraestructara Readecuacion y equipamiento</t>
  </si>
  <si>
    <t>2.2.7.2.08-Servicios de mantenimiento, reparación, desmonte e  instalación</t>
  </si>
  <si>
    <t>Asegurado el acceso a servicios con calidad a todas las PVVIH</t>
  </si>
  <si>
    <t>LP-255</t>
  </si>
  <si>
    <t>Impuesto</t>
  </si>
  <si>
    <t>2.2.8.8.01-Impuestos</t>
  </si>
  <si>
    <t>LP-256</t>
  </si>
  <si>
    <t>Decomiso de productos vencidos</t>
  </si>
  <si>
    <t>Alquiler de transporte/Camión</t>
  </si>
  <si>
    <t>2.2.4.2.01-Fletes</t>
  </si>
  <si>
    <t>LP-257</t>
  </si>
  <si>
    <t>Supervisión de la Prescripción en las SAIS en coordinación con DIGECITSS (20 de SAIS, 2 tecnicos, 1 chofer , 2 dias cada visita, viatico transporte)</t>
  </si>
  <si>
    <t>LP-258</t>
  </si>
  <si>
    <t>Fortalecimiento de la Gestión de Medicamentos</t>
  </si>
  <si>
    <t>LP-259</t>
  </si>
  <si>
    <t>Adquisición equipos requeridos para el buen funcionamiento (Armarios y anaqueles medicamentos, Termometros, Aires Acondicinados, etc.) para Almacen Regional. Región VI</t>
  </si>
  <si>
    <t xml:space="preserve">Armarios </t>
  </si>
  <si>
    <t>LP-260</t>
  </si>
  <si>
    <t>Compra de maquinas dispensadoras de condones</t>
  </si>
  <si>
    <t>Maquinas dispensadoras de condones</t>
  </si>
  <si>
    <t>2.6.1.9.01-Otros Mobiliarios y Equipos no Identificados  Precedentemente</t>
  </si>
  <si>
    <t>LP-261</t>
  </si>
  <si>
    <t>Rotulacion de las maquinas</t>
  </si>
  <si>
    <t>LP-262</t>
  </si>
  <si>
    <t>Costo empaque de paquetes de condones</t>
  </si>
  <si>
    <t>Condones</t>
  </si>
  <si>
    <t>LP-263</t>
  </si>
  <si>
    <t>Material de promoción y educacion</t>
  </si>
  <si>
    <t>Sub-total  Gestión de Medicamentos e Insumos</t>
  </si>
  <si>
    <t>Unidad Ejecutora: Monitoreo y Evaluación</t>
  </si>
  <si>
    <t>Gestionados datos e información para la toma de decisión en la respuesta nacional</t>
  </si>
  <si>
    <t>LP-264</t>
  </si>
  <si>
    <t>Consultoría para la realizacion de Plan estrategico nacional para sistema de información y Monitoreo y Evaluación</t>
  </si>
  <si>
    <t>Informe/Contrato</t>
  </si>
  <si>
    <t>2.2.8.7.01-Servicios de Ingeniería, arquitectura, investigaciones y análisis de factibilidad</t>
  </si>
  <si>
    <t>Monitoreo y Evaluación</t>
  </si>
  <si>
    <t>LP-265</t>
  </si>
  <si>
    <t>Reuniones Mesa Tecnica de Monitoreo y Evaluacion</t>
  </si>
  <si>
    <t>Informe/Facturación</t>
  </si>
  <si>
    <t>LP-266</t>
  </si>
  <si>
    <t>Informe Logros  avances  del PEN  2019-2023</t>
  </si>
  <si>
    <t>LP-267</t>
  </si>
  <si>
    <t>Informe de Estimaciones  y carga de Enfermedad 2019</t>
  </si>
  <si>
    <t>LP-268</t>
  </si>
  <si>
    <t>Taller de Presentacion de informe  Anual</t>
  </si>
  <si>
    <t>Taller Presentacion de informe  Anual -Hotel</t>
  </si>
  <si>
    <t>LP-269</t>
  </si>
  <si>
    <t>Contratacion de Laboratorio Bacteriologico (para las encuestas)</t>
  </si>
  <si>
    <t>LP-270</t>
  </si>
  <si>
    <t>Pago de la Junta Central Electoral</t>
  </si>
  <si>
    <t>LP-271</t>
  </si>
  <si>
    <t>Capacitación en epidemiologia de campo a monitores prográmitas y personal afin</t>
  </si>
  <si>
    <t>Contratación de consultoría para la realización de asistencia técnica para la realización de la encuesta de comportamiento con vinculación serológica en PPL</t>
  </si>
  <si>
    <t>Sub-total Monitoreo y Evaluación</t>
  </si>
  <si>
    <t>Unidad Ejecutora: Movilización Social/Poblaciones Claves</t>
  </si>
  <si>
    <t>Eje Estratégico 3: Derechos Humanos</t>
  </si>
  <si>
    <t>Garantizado el ejercicio pleno de la ciudadanía de las PVVIH y grupos vulnerables disminuyendo el estigma y la discriminación</t>
  </si>
  <si>
    <t>LP-272</t>
  </si>
  <si>
    <t xml:space="preserve">Reuniones con actores claves para impulsar la modificación de los Artículos 78 y 79 de la ley 135-11 sobre VIH y Sida </t>
  </si>
  <si>
    <t>Informe técnico/facturación</t>
  </si>
  <si>
    <t>Movilización Social/Poblaciones Claves</t>
  </si>
  <si>
    <t>LP-273</t>
  </si>
  <si>
    <t xml:space="preserve">Talleres de 35 personas, de sensibiliación para la prevención del VIH y otras ITS </t>
  </si>
  <si>
    <t>LP-274</t>
  </si>
  <si>
    <t xml:space="preserve">Jornadas con sectores y actores claves para la coordinación de mesas trabajos multisectorial. </t>
  </si>
  <si>
    <t>LP-275</t>
  </si>
  <si>
    <t>Adquisición de medicamentos para enfermedades oportunistas</t>
  </si>
  <si>
    <t>Medicamentos</t>
  </si>
  <si>
    <t>2.3.4.1.01-Productos medicinales para uso humano</t>
  </si>
  <si>
    <t>LP-276</t>
  </si>
  <si>
    <t>Adquisición de  kits alimenticios</t>
  </si>
  <si>
    <t>LP-277</t>
  </si>
  <si>
    <t xml:space="preserve">Jornadas de seguimiento con actores de los Programas de  Asistencia Social </t>
  </si>
  <si>
    <t>LP-278</t>
  </si>
  <si>
    <t xml:space="preserve">Participación en eventos internacionales: 
La 23ª Conferencia Internacional sobre el SIDA (AIDS 2020) se llevará a cabo del 6 al 10 de julio en Oakland y San Francisco. La Conferencia Internacional sobre el SIDA es la reunión más grande del mundo sobre el VIH y el SIDA. </t>
  </si>
  <si>
    <t>LP-279</t>
  </si>
  <si>
    <t>Personas</t>
  </si>
  <si>
    <t>LP-280</t>
  </si>
  <si>
    <t>Seguro de viaje internacional</t>
  </si>
  <si>
    <t>2.2.6.3.01-Seguros de personas</t>
  </si>
  <si>
    <t>LP-281</t>
  </si>
  <si>
    <t>Viáticos internacionales</t>
  </si>
  <si>
    <t>LP-282</t>
  </si>
  <si>
    <t>Talleres de actualización en ITS-VIH y Sida al personal de salud de los 74 Servicios de Atención Integral (SAI)</t>
  </si>
  <si>
    <t>Talleres de actualización en ITS-VIH-Taller -Hotel</t>
  </si>
  <si>
    <t>LP-283</t>
  </si>
  <si>
    <t xml:space="preserve">Mesa Técnica: Apoyo financiero y técnico para el desarrollo de campañas educativas sobre las ITS-VIH y el Sida, para la reducción de nuevas infecciones en los adolescentes vulnerabilizados. </t>
  </si>
  <si>
    <t>Transferencia a ONG</t>
  </si>
  <si>
    <t>LP-284</t>
  </si>
  <si>
    <t>Viáticos nacionales para traslado del equipo tecnico de la unidad de poblaciones clave (Capacitaciones, Supervisiones de actividades, visitas de campo)</t>
  </si>
  <si>
    <t>LP-285</t>
  </si>
  <si>
    <t>Operativo Semana Santa</t>
  </si>
  <si>
    <t>LP-286</t>
  </si>
  <si>
    <t>Apoyo Orgullo Gay</t>
  </si>
  <si>
    <t>LP-287</t>
  </si>
  <si>
    <t xml:space="preserve">Taller para la reducción de la Transmisión Vertical de la violencia de las mujeres VIH positiva entorno a su salud con perspectiva de género. </t>
  </si>
  <si>
    <t>Taller para la reducción de la Transmisión Vertical -Hotel todo Incluido para 40 personas</t>
  </si>
  <si>
    <t>Adquisición de medicamentos para PVVIH y botiquín institucional</t>
  </si>
  <si>
    <t>LP-288</t>
  </si>
  <si>
    <t>Solicitud de desmonte de la exposición fotográfica para la Conmemoración del Día Mundial</t>
  </si>
  <si>
    <t>Otras contratación de    servicios</t>
  </si>
  <si>
    <t>Contratación de hotel en zona metropolitana de santo domingo para realizar taller de validación de la herramienta de evaluación del VIH y protección social en RD</t>
  </si>
  <si>
    <t>Contratación de hotel en la ciudad de Barahona</t>
  </si>
  <si>
    <t>Sub-total  MovilizacióN Social</t>
  </si>
  <si>
    <t>Total Gerencia Técnica y sus dependencias</t>
  </si>
  <si>
    <t>Unidad Ejecutora: Unidad de Licitaciones y Adquisiciones (ULA)</t>
  </si>
  <si>
    <t>Ejecutadas las actividades de licitaciones y adquisiciones para el funcionamiento institucional</t>
  </si>
  <si>
    <t>LP-289</t>
  </si>
  <si>
    <t>Sensibilización al personal del CONAVIHSIDA sobre procesos de compra</t>
  </si>
  <si>
    <t>Unidad de Licitaciones y Adquisiciones (ULA)</t>
  </si>
  <si>
    <t>LP-290</t>
  </si>
  <si>
    <t>Publicaciones en prensa procesos de licitacion publica</t>
  </si>
  <si>
    <t>2.2.2.1.01-Publicidad y propaganda</t>
  </si>
  <si>
    <t>LP-291</t>
  </si>
  <si>
    <t>Taller sobre elaboración de términos de referencia, Pliegos de Condiones y Especificaciones Técnicas</t>
  </si>
  <si>
    <t>Total Unidad de Licitaciones y Adquisiciones (ULA)</t>
  </si>
  <si>
    <t>Unidad Ejecutora: Consultoría Juridica</t>
  </si>
  <si>
    <t>Ejecutadas las accioness de incidencia y sensibilización en la Consultoría Jurídica sobre la Ley de VIH/SIDA</t>
  </si>
  <si>
    <t>LP-292</t>
  </si>
  <si>
    <t>Incidencia Politica  para el Anteproyecto de Ley General de Igualdad y No Discriminacion (ALGIND)</t>
  </si>
  <si>
    <t>Consultoría Juridica</t>
  </si>
  <si>
    <t>LP-293</t>
  </si>
  <si>
    <t>Reiniciar la incidencia y sensibilización en la Consultoría Jurídica del Poder Ejecutivo para que introduzca al Congreso Nacional el Anteproyecto de Ley que suprime  artículos 78 y 79 de la Ley 135-11.</t>
  </si>
  <si>
    <t>LP-294</t>
  </si>
  <si>
    <t xml:space="preserve"> Servicios legales Notario publico (Actas Notariales y Actos Autenticos)</t>
  </si>
  <si>
    <t>2.2.8.7.02-Servicios jurídicos</t>
  </si>
  <si>
    <t>LP-295</t>
  </si>
  <si>
    <t xml:space="preserve">Servicios legales/Contratación de firma de abogados </t>
  </si>
  <si>
    <t>LP-296</t>
  </si>
  <si>
    <t xml:space="preserve">Reunion de Consejo Nacional </t>
  </si>
  <si>
    <t>Total Consultoría Juridica</t>
  </si>
  <si>
    <t>Unidad Ejecutora: Unidad de Tecnología de la Información (UTI)</t>
  </si>
  <si>
    <t>Realizados los mantenimientos, Adecuaciones y adquisición de Licenciamiento de softwares y Hardware utilizados por el CONAVIHSIDA</t>
  </si>
  <si>
    <t>LP-297</t>
  </si>
  <si>
    <t>1. Adquirir y renovar los contratos de licencias de los softwares utilizados por el CONAVIHSIDA para eficientizar las labores institucionales.</t>
  </si>
  <si>
    <t>1.1 Renovación de licencias solución firewall Fortigate</t>
  </si>
  <si>
    <t>2.6.8.8.01-Licencias Informáticas</t>
  </si>
  <si>
    <t>Unidad de Tecnología de la Información (UTI)</t>
  </si>
  <si>
    <t>1.2 Renovación de Licencias de productos de backup EXEC</t>
  </si>
  <si>
    <t>1.3 Adquisición/Renovación de licencias de Adobe acrobat Pro</t>
  </si>
  <si>
    <t>1.4 Adquisición/Renovación de licencias de Adobe Photoshop for Teams</t>
  </si>
  <si>
    <t>1.5 Adquisición / Renovación de Licencias de Adobe CC Creative Cloud</t>
  </si>
  <si>
    <t>1.6 Adquisición Power BI PRO</t>
  </si>
  <si>
    <t>1.7 Adquisición Licencias adicionales Symantec EndPoint 3 año</t>
  </si>
  <si>
    <t>1.8 Renovación Licencias Symantec EndPoint 3 años</t>
  </si>
  <si>
    <t>1.9 Adquisición Licencia de ASP.NET ZERO Regular</t>
  </si>
  <si>
    <t>1.10 Adquisición / actualización de servicio de alojamiento web</t>
  </si>
  <si>
    <t>1.11 Adquisición de licencia SQL SERVER 2019 Edición Standar</t>
  </si>
  <si>
    <t>1.12 Renovación, extensión, soporte y licenciamiento de varias aplicaciones.</t>
  </si>
  <si>
    <t>2.6.1.3.01-Equipos de tecnología de la información y comunicación</t>
  </si>
  <si>
    <t>LP-298</t>
  </si>
  <si>
    <t xml:space="preserve">2. Actualización y mantenimiento de la infraestructura tecnológica actual (Hardware). </t>
  </si>
  <si>
    <t>2.1 Adquisición de UPS</t>
  </si>
  <si>
    <t xml:space="preserve">2.2 Adquisición de Servidores </t>
  </si>
  <si>
    <t xml:space="preserve">2.3. Adquisición de estaciones de trabajo (Desktop) </t>
  </si>
  <si>
    <t>2.4. Adquisición de estaciones de trabajo (Laptop)</t>
  </si>
  <si>
    <t>2.5. Adquisición de escaner de mesa</t>
  </si>
  <si>
    <t>2.6 Adquisición de impresora</t>
  </si>
  <si>
    <t>2.7. Adquisición de otros equipos y accesorios tecnológicos</t>
  </si>
  <si>
    <t>Adquisición de equipos y accesorios informáticos</t>
  </si>
  <si>
    <t xml:space="preserve">Adquisición de Software de aplicación-Software-Programa de informatica </t>
  </si>
  <si>
    <t>Total Tecnología</t>
  </si>
  <si>
    <t>Unidad Ejecutora: Oficina de Acceso de la Información (OAI)</t>
  </si>
  <si>
    <t>Gestionadas las actividades de dar respuesta a tiempo a las Solicitudes de información recibidas físicas y electronicamente de acceso a la información</t>
  </si>
  <si>
    <t>LP-299</t>
  </si>
  <si>
    <t xml:space="preserve">Materiales educativo para personas solicitan informaciones en Acceso a la Información  </t>
  </si>
  <si>
    <t>Oficina de Acceso de la Información (OAI)</t>
  </si>
  <si>
    <t>Total Oficina de Acceso de la Información (OAI)</t>
  </si>
  <si>
    <t>Unidad Ejecutora: Coordinación de Gestión y Desarrollo Humano</t>
  </si>
  <si>
    <t>Ejecutadas las actividades correspondientes a la Coordinación de Gestión Humana para el Fortalecimeinto institucional</t>
  </si>
  <si>
    <t>LP-300</t>
  </si>
  <si>
    <t>Medicamentos para el Botiquin de la Institución</t>
  </si>
  <si>
    <t>Coordinación de Gestión y Desarrollo Humano</t>
  </si>
  <si>
    <t>LP-301</t>
  </si>
  <si>
    <t>Obsequio por el día de San Valentin-Dulces para entregar a los empleados de la institución</t>
  </si>
  <si>
    <t>LP-302</t>
  </si>
  <si>
    <t>Obsequio por el día de la Mujer-Entrega de un llavero en metal femenino personalizado</t>
  </si>
  <si>
    <t>LP-303</t>
  </si>
  <si>
    <t>Realizar celebración del dia de las secretarias</t>
  </si>
  <si>
    <t>LP-304</t>
  </si>
  <si>
    <t xml:space="preserve">Realizar celebración del día Madres  </t>
  </si>
  <si>
    <t>Toallas</t>
  </si>
  <si>
    <t>LP-305</t>
  </si>
  <si>
    <t>Realizar celebración del día padres</t>
  </si>
  <si>
    <t>LP-306</t>
  </si>
  <si>
    <t xml:space="preserve">Actividad de integración con el personal del CONAVIHSIDA, day pass en un hotel-Aquisición de Day pass, en un hotel de la ciudad de Santo Domingo, incluyendo el uso de salón de conferencias para impartir charla por 2 horas   </t>
  </si>
  <si>
    <t>Actividad de integración con el personal-Eventos Generales</t>
  </si>
  <si>
    <t>LP-307</t>
  </si>
  <si>
    <t>Reunión con el personal del CONAVIHSIDA para capacitar en el tema de VIH, trimestral</t>
  </si>
  <si>
    <t>LP-308</t>
  </si>
  <si>
    <t>Aquisición de bonos de compras para utiles escolares al personal</t>
  </si>
  <si>
    <t>LP-309</t>
  </si>
  <si>
    <t>Campamento para los hijos menores de empleados-Contratación de un campamento de verano en la ciudad, diario por 5 dias, en horario matutino</t>
  </si>
  <si>
    <t>Campamento para los hijos menores de empleados-Eventos Generales</t>
  </si>
  <si>
    <t>LP-310</t>
  </si>
  <si>
    <t>Impresión y diagramación de calendario de año 2021-Calendario con fotos del personal</t>
  </si>
  <si>
    <t>LP-311</t>
  </si>
  <si>
    <t>Entrega de Bonos de compras al empleado del mes</t>
  </si>
  <si>
    <t>LP-312</t>
  </si>
  <si>
    <t>Aquisición de complementos para carnet del personal (cintas, yoyos y porta carnets)</t>
  </si>
  <si>
    <t>Carnet del personal</t>
  </si>
  <si>
    <t>LP-313</t>
  </si>
  <si>
    <t xml:space="preserve">Adquisición de juguetes para entregar a los niños del personal </t>
  </si>
  <si>
    <t xml:space="preserve">Juguetes </t>
  </si>
  <si>
    <t>2.3.9.4.01-Útiles destinados a actividades deportivas, culturales y recreativas</t>
  </si>
  <si>
    <t>LP-314</t>
  </si>
  <si>
    <t>Actividades de charlas sobre los beneficios y ventajas del cooperativismo de la institución</t>
  </si>
  <si>
    <t>LP-315</t>
  </si>
  <si>
    <t>Actividades de reunion para elaboracion del plan de trabajo en cooperativismo: captacion de socio, capitalizacion, capacitacion para los socios de 21 horas</t>
  </si>
  <si>
    <t>LP-316</t>
  </si>
  <si>
    <t>actividades motivacion a la cultura, fomentar la cultura de nuestros afiliados</t>
  </si>
  <si>
    <t>LP-317</t>
  </si>
  <si>
    <t>convenciones para aumentar la motivacion y lealtad de servidores publicos</t>
  </si>
  <si>
    <t>LP-318</t>
  </si>
  <si>
    <t xml:space="preserve">conferencias de formacion en educacion continua </t>
  </si>
  <si>
    <t>Gestionadas las actividades de capacitación del personal de la institución</t>
  </si>
  <si>
    <t>LP-319</t>
  </si>
  <si>
    <t>Participación en capacitaciones  Internacionales y nacionales del personal de la institución</t>
  </si>
  <si>
    <t>Contrato/Facturación/Informe técnico/Registro de participantes</t>
  </si>
  <si>
    <t>LP-320</t>
  </si>
  <si>
    <t>Viáticos fuera del país para capacitaciones</t>
  </si>
  <si>
    <t>LP-321</t>
  </si>
  <si>
    <t>LP-322</t>
  </si>
  <si>
    <t>Refrigerio para diferentes actividades de la institución</t>
  </si>
  <si>
    <t>Actividad pendiente de pagos-Evento en hotel del personal-</t>
  </si>
  <si>
    <t xml:space="preserve">Adquisición de medicamentos para botiquín institucional </t>
  </si>
  <si>
    <t>Total Coordinación de Gestión y Desarrollo Humano</t>
  </si>
  <si>
    <t>Unidad Ejecutora: Coordinación Financiera</t>
  </si>
  <si>
    <t>Gestionada las actividades de la coordinación financiera para gestión institucional</t>
  </si>
  <si>
    <t>LP-323</t>
  </si>
  <si>
    <t xml:space="preserve">Descargo de equipos y mobilirios inservibles. </t>
  </si>
  <si>
    <t>Coordinación Financiera</t>
  </si>
  <si>
    <t>LP-324</t>
  </si>
  <si>
    <t>Alquiler de transporte de equipos y mobiliarios.</t>
  </si>
  <si>
    <t>LP-325</t>
  </si>
  <si>
    <t>Atividades de inventario a nivel nacional</t>
  </si>
  <si>
    <t>Total Coordinación Financiera</t>
  </si>
  <si>
    <t>Unidad Ejecutora: Coord. Planificación Estratégica y Desarrollo</t>
  </si>
  <si>
    <t>Gestión de Planificación de la institución relacionadas a los palnes, programas y proyectos para el fortalecimiento de la respeuesta nacional sobre el VIH/SIDA</t>
  </si>
  <si>
    <t>LP-326</t>
  </si>
  <si>
    <t>Taller de Formulación del POA 2021 Y Elaboración Presupuesto para el año correspondiente</t>
  </si>
  <si>
    <t xml:space="preserve">Eventos generales-Taller del POA 2021 en Hotel </t>
  </si>
  <si>
    <t>Coord. Planificación Estratégica y Desarrollo</t>
  </si>
  <si>
    <t>LP-327</t>
  </si>
  <si>
    <t>Implementación de herramienta de trabajo para el monitoreo y evaluación del Plan Operativo Anual (POA) de la institución, con el objetivo de medir los avances de la ejecución de las actividades</t>
  </si>
  <si>
    <t>LP-328</t>
  </si>
  <si>
    <t>Impresión y encuadernación del estudio de MEGAS, del año 2018</t>
  </si>
  <si>
    <t>LP-329</t>
  </si>
  <si>
    <t>Noemí-Reuniones con el personal para la socialización de los requerimientos de gestión de calidad y organización institucional</t>
  </si>
  <si>
    <t>LP-330</t>
  </si>
  <si>
    <t>Noemí-Reuniones de seguimiento al plan de mejora institucional</t>
  </si>
  <si>
    <t>LP-331</t>
  </si>
  <si>
    <t>Noemí-2 Talleres para la socialización de políticas y procedimientos institucional</t>
  </si>
  <si>
    <t>Total Coord. Planificación Estratégica y Desarrollo</t>
  </si>
  <si>
    <t>Unidad Ejecutora: Sistema de Seguridad y Salud en el Lugar de Trabajo</t>
  </si>
  <si>
    <t>Vinculadas al CONVIHSIDA las actividades de seguridad y salud ocupasional en el lugar de trabajo</t>
  </si>
  <si>
    <t>LP-332</t>
  </si>
  <si>
    <t>Talleres para primeros auxilios sobre seguridad y salud ocupasional</t>
  </si>
  <si>
    <t>Sistema de Seguridad y Salud en el Lugar de Trabajo</t>
  </si>
  <si>
    <t>Charlas de prevención de incendio</t>
  </si>
  <si>
    <t>N/A</t>
  </si>
  <si>
    <t>Charlas de la importancia de la ergonomía en la oficina</t>
  </si>
  <si>
    <t>Total Sistema de Seguridad y Salud en el Lugar de Trabajo</t>
  </si>
  <si>
    <t>Sub-Total Fondo de Contrapartida</t>
  </si>
  <si>
    <t>Fuente de Financiamiento de Subvención del Gobierno Central/Transferencias Transferencias Corrientes</t>
  </si>
  <si>
    <t>Unidad Ejecutora: CONAVIHSIDA/Subvención/Transferencia</t>
  </si>
  <si>
    <t>Componente de Inversión</t>
  </si>
  <si>
    <t>Realizadas las actividades de renumeraciones y contribuciones de la institución</t>
  </si>
  <si>
    <t xml:space="preserve">Actividades de renumeraciones y contribuciones de la institución </t>
  </si>
  <si>
    <t>Nómina</t>
  </si>
  <si>
    <t>Personal Fijo</t>
  </si>
  <si>
    <t>Personal fijo</t>
  </si>
  <si>
    <t>2.1.1.1.01-Sueldos fijos</t>
  </si>
  <si>
    <t>Fortalecimiento Institucional</t>
  </si>
  <si>
    <t>CONAVIHSIDA/Subvención</t>
  </si>
  <si>
    <t>Fondo General (100), Subvención</t>
  </si>
  <si>
    <t>Personal Contratado</t>
  </si>
  <si>
    <t>Personal contratado</t>
  </si>
  <si>
    <t>2.1.1.2.08-Personal de carácter temporal</t>
  </si>
  <si>
    <t>Compensación Servicios De Seguridad</t>
  </si>
  <si>
    <t>2.1.2.2.05-Compensación servicios de seguridad</t>
  </si>
  <si>
    <t>Bono Por Desempeño</t>
  </si>
  <si>
    <t>2.1.2.2.10-Compensación por cumplimiento de indicadores del MAP</t>
  </si>
  <si>
    <t>Sueldo 13</t>
  </si>
  <si>
    <t>2.1.1.4.01-Sueldo Anual No. 13</t>
  </si>
  <si>
    <t xml:space="preserve">Prestaciones </t>
  </si>
  <si>
    <t>2.1.1.5.03-Prestación laboral por desvinculación</t>
  </si>
  <si>
    <t>Proporción Vacaciones No Disfrutados</t>
  </si>
  <si>
    <t>2.1.1.5.04-Proporción de vacaciones no disfrutadas</t>
  </si>
  <si>
    <t>Contribuciones Al Seguro De Salud</t>
  </si>
  <si>
    <t>2.1.5.1.01-Contribuciones al seguro de salud</t>
  </si>
  <si>
    <t>Contribuciones Al Seguro De Pensiones</t>
  </si>
  <si>
    <t>2.1.5.2.01-Contribuciones al seguro de pensiones</t>
  </si>
  <si>
    <t>Contribuciones Al Seguro De Riesgo Laboral</t>
  </si>
  <si>
    <t>2.1.5.3.01-Contribuciones al seguro de riesgo laboral</t>
  </si>
  <si>
    <t xml:space="preserve">Gestionadas las acciones de contratación de servicios </t>
  </si>
  <si>
    <t xml:space="preserve">Contratación de servicios </t>
  </si>
  <si>
    <t>Servicios Telefónicos Larga Distancia</t>
  </si>
  <si>
    <t>2.2.1.2.01-Servicios telefónico de larga distancia</t>
  </si>
  <si>
    <t>Servicio Telefónico Local</t>
  </si>
  <si>
    <t>Servicio Internet</t>
  </si>
  <si>
    <t>Energia Electrica</t>
  </si>
  <si>
    <t>Agua</t>
  </si>
  <si>
    <t>2.2.1.7.01-Agua</t>
  </si>
  <si>
    <t>Recoleccion de Residuos</t>
  </si>
  <si>
    <t>2.2.1.8.01-Recolección de residuos sólidos</t>
  </si>
  <si>
    <t>Impresión y encuadernacion</t>
  </si>
  <si>
    <t>Asistencia Técnica</t>
  </si>
  <si>
    <t>Mantenimiento de equipos  de transporte</t>
  </si>
  <si>
    <t>Servicios de Contabilidad y Auditoria</t>
  </si>
  <si>
    <t>Otros servicios Tecnicos Profesionales</t>
  </si>
  <si>
    <t>Adquisición de materiales y suministros de usos en la institución</t>
  </si>
  <si>
    <t>Contratación de materiales y suministros</t>
  </si>
  <si>
    <t>Galón</t>
  </si>
  <si>
    <t>Contratación de servcios de Alimentos para personas</t>
  </si>
  <si>
    <t>Bonos para útiles diversos</t>
  </si>
  <si>
    <t>Materiales y suministros</t>
  </si>
  <si>
    <t>Sub-Total CONAVIHSIDA/Subvención/Fondo de Subvención</t>
  </si>
  <si>
    <t>Fuente de Financiamiento de Donación Externa del Fondo Mundial/Donaciones Corrientes</t>
  </si>
  <si>
    <t>Unidad Ejecutora: CONAVIHSIDA/Subreceptores</t>
  </si>
  <si>
    <t xml:space="preserve">Asegurado el acceso a las pruebas de tamizaje con pre y post consejería en población general  y población vulnerable para la detección precoz del VIH. </t>
  </si>
  <si>
    <t>1/2/3</t>
  </si>
  <si>
    <t>Alcance de realización de pruebas de VIH para conocimiento estatus serológico HSH</t>
  </si>
  <si>
    <t>Sub-receptores/CONAVIHSIDA</t>
  </si>
  <si>
    <t>Fondo de Donación externa</t>
  </si>
  <si>
    <t>Alcance de realización de pruebas de VIH para conocimiento estatus serológico TRANS</t>
  </si>
  <si>
    <t>13/14/15</t>
  </si>
  <si>
    <t>Alcance de realización de pruebas de VIH para conocimiento estatus serológico TRSX</t>
  </si>
  <si>
    <t>Alcance de realización de pruebas de VIH para conocimiento estatus serológico MIGRANTES HAITIANOS</t>
  </si>
  <si>
    <t>21/22</t>
  </si>
  <si>
    <t>Alcance de realización de pruebas de VIH para conocimiento estatus serológico MVSRB</t>
  </si>
  <si>
    <t>4/9/16/23</t>
  </si>
  <si>
    <t>Adquisición de Pruebas  de Diagnóstico rápido para VIH (Diagnosis) (Incluye gastables y costos de importación) (Kits de 30ud)</t>
  </si>
  <si>
    <t>Pruebas de laboratorio</t>
  </si>
  <si>
    <t>2.3.7.2.03-Productos químicos de uso personal</t>
  </si>
  <si>
    <t>Campaña Publicitaria</t>
  </si>
  <si>
    <t>5/10/17/24</t>
  </si>
  <si>
    <t xml:space="preserve">Adquisición de Pruebas rápidas confirmatorias para VIH (Kits de 25/ud) </t>
  </si>
  <si>
    <t>6/11/18/25</t>
  </si>
  <si>
    <t xml:space="preserve">Alquiler de almacenes pruebas </t>
  </si>
  <si>
    <t>Alquiler de local</t>
  </si>
  <si>
    <t>7/12/19/26</t>
  </si>
  <si>
    <t>Gastos relacionados con el posicionamiento pruebas</t>
  </si>
  <si>
    <t>Alquiler de transporte</t>
  </si>
  <si>
    <t>2.2.5.4.01-Alquileres de equipos de transporte, tracción y elevación</t>
  </si>
  <si>
    <t xml:space="preserve">Sub-total-Asegurado el acceso a las pruebas de tamizaje con pre y post consejería en población general  y población vulnerable para la detección precoz del VIH. </t>
  </si>
  <si>
    <t>55/56/57/58</t>
  </si>
  <si>
    <t>PVVS en tratamiento ARV reciben visita domiciliaria, previo consentimiento, para monitoreo de adherencia al tratamiento, apoyo psicosocial y apoyo para transporte (seleccionando aquellos con riesgo de baja adherencia)</t>
  </si>
  <si>
    <t>Informe técnico</t>
  </si>
  <si>
    <t>Viáticos dentro del país</t>
  </si>
  <si>
    <t>59/60/61/62/63/64</t>
  </si>
  <si>
    <t xml:space="preserve">Prestar asistencia nutricional a PVV
</t>
  </si>
  <si>
    <t>Servicios de Alimentación</t>
  </si>
  <si>
    <t>Apoyo asistencial a PVV para estudios especializados y medicamentos de alto costo</t>
  </si>
  <si>
    <t>Asegurado el acceso a servicios con calidad a todas las PVVIH de acuerdo a la estrategia establecida por el Programa Nacional</t>
  </si>
  <si>
    <t>Supervisiones 
(Supervisiones programáticas mensuales por parte de los SRS.-Visitas de supervisión , Auditoria y Monitoreo y evaluacion por el SRS.-Visitas supervisión fichas caracterización.- Visitas expansión Sistema Registro de Huellas Dactilares.- Visitas de Fortalecimiento FAPPS.-Visitas de supervisión capacitante.- Implementación de Sistema de Referencia y Contrareferrencia para Ampliación de intervenciones pilotos en el Servicio Regional de Salud El Valle (Región VI).</t>
  </si>
  <si>
    <t>Revisión de casos de pacientes en abandono en los SAIs. Reuniones con DIGECITTS- SNS- CONAVIHSIDA para Fortalecer la  navegación de rescate de casos de abandono, mediante el acompañamiento a  visitas domiciliarias, seguimiento y al SAI</t>
  </si>
  <si>
    <t>Sensibilizar a los proveedores de salud sobre los problemas que afectan a las poblaciones clave. 
Acciones educativas. 9 talleres de capacitacion e induccion para personal de salud de los centros de salud de primer nivel priorizados (1 por SRS), cada año, para 45 personas.</t>
  </si>
  <si>
    <t>Capacitación</t>
  </si>
  <si>
    <t>Visitas de monitoreo de la implementación Resolucion 000015. Una visita por región a partir del segundo trimestre para un técnico y un chofer por dos días</t>
  </si>
  <si>
    <t>4 Talleres de Capacitación  por región para la Gestión de los procesos de la Red de Transporte de Muestras en el nivel Regional para 15 personas cada una (36 talleres)</t>
  </si>
  <si>
    <t xml:space="preserve">Visitas de monitoreo de la Red Regional </t>
  </si>
  <si>
    <t>Pagar el Envío y Alquiler de transporte de muestras y resultados. Envios en los 3 años</t>
  </si>
  <si>
    <t>Visitas de mentorías para el fortalecimiento de las capacidades locales, la mejora de la calidad de los servicios de laboratorio y el desarrollo de competencias en todos los niveles de gestion. Contratación de 2 mentores seniors (consultores) para trabajar en la implementación en terreno del Sist. De Gest. De Calidad e impartir capacitaciones</t>
  </si>
  <si>
    <t>Asistencia técnica/Consultoría</t>
  </si>
  <si>
    <t>Visitas de los mentores a laboratorios (30 que implementan el Sist. de Gest. de Calidad, 4 días por semana (2 días por laboratorio)</t>
  </si>
  <si>
    <t xml:space="preserve"> Implementar la Resolución Ministerial  000015 del 17 de Agosto del  2017, relativa  a la realización de las pruebas de VIH por personal de salud no necesariamente bioanalista.
- Apoyar a la comisión responsable de la elaboración del instrumento de implementación; Sensibilizacion a personal medico bioanalista; -Diseño e implementación del Plan Capacitacion</t>
  </si>
  <si>
    <t>29/30/31/32</t>
  </si>
  <si>
    <t>Alcance de realización de pruebas de VIH para conocimiento estatus serológico  a Parejas Serodiscordantes</t>
  </si>
  <si>
    <t>Implementación de la estrategia de navegación de rescate.</t>
  </si>
  <si>
    <t xml:space="preserve">Sub-total-Asegurado el acceso a servicios con calidad a todas las PVVIH de acuerdo a la estrategia establecida por el Programa Nacional  </t>
  </si>
  <si>
    <t>Asegurado el tamizaje  y la terapia preventiva  para Tuberculosis</t>
  </si>
  <si>
    <t>Formación profesionales de la salud, bionalstas y especialistas en coinfección TB/VIH, incluyendo ampliación del Modelo colaborativas de co-infección</t>
  </si>
  <si>
    <t>Sub-total-Asegurado el tamizaje  y la terapia preventiva  para Tuberculosis</t>
  </si>
  <si>
    <t>Desarrollada la vigilancia de las reacciones adversas y de los fármaco con resistencia a los ARV</t>
  </si>
  <si>
    <t>Completar la caracterización por población clave en el SURSAI, apoyado la Asistencia Técnica en el análisis de datos.</t>
  </si>
  <si>
    <t>Contratar digitacion para Completar la caracterización por población clave en el SURSAI, apoyado la Asistencia Técnica en el análisis de datos.</t>
  </si>
  <si>
    <t>Coordinación Operativa. Seguimiento implementacin operativa  del diagnostico de situacion de estigma y discriminacion en poblaciones clave,  requiere de un seguimiento tecnico continuo durante toda las subvencion, para asegurar las mejoras del personal de los SAIs priorizados.</t>
  </si>
  <si>
    <t>Personas/Contrato</t>
  </si>
  <si>
    <t>Salarios</t>
  </si>
  <si>
    <t>Sub-total-Desarrollada la vigilancia de las reacciones adversas y de los fármaco con resistencia a los ARV</t>
  </si>
  <si>
    <t xml:space="preserve"> Implementado un programa anual de desarrollo institucional de las OSC de la RN</t>
  </si>
  <si>
    <t>Fortalecimiento área técnica de apoyo a las poblaciones más expuestas</t>
  </si>
  <si>
    <t>Talleres para capacitar a las OSC más pequeñas, a desarrollar la capacidad basica de planificacion, gestion y seguimiento de proyectos.</t>
  </si>
  <si>
    <t>Talleres para capacitar a las OSC sobre el proceso de financiamiento publico, la compresión del proceso de licitacion  y el desarrollo de propuestas.  3 talleres por año dirigido a 40 personas cada uno.</t>
  </si>
  <si>
    <t>Reuniones para la mitigación de riesgos financieros con participación de Ministerio de Salud Pública, DIGEPRES, Centro de Fomento y otros actores Involucrados.</t>
  </si>
  <si>
    <t xml:space="preserve">Sub-total- Implementado un programa anual de desarrollo institucional de las OSC de la RN </t>
  </si>
  <si>
    <t xml:space="preserve">Fortalecidos los servicios de salud medíante la ejecución de actividades vinculadas al seguimiento y evaluación </t>
  </si>
  <si>
    <t>Unidad de Sistema de Información Estratégica.  Conformar una area técnica para Sistema de Información</t>
  </si>
  <si>
    <t>Supervisiones de seguimiento en terreno capacitantes</t>
  </si>
  <si>
    <t>Análisis y verificación cruzada de la información para mejorar la coordinacion y permitir una mejor gestion de los sistemas de informacion.</t>
  </si>
  <si>
    <t>Expansión de la Implementación del Sistema de información (SRPC). Readecuacion del diseño de la Plataforma Informática y manual del usuario, 30 días de contratación de consultor cada año</t>
  </si>
  <si>
    <t>Ampliar el uso del registro de las Poblaciones Clave (Sistema de Registro de las poblaciones Clave) con el fin de mejorar mejores datos sobre estas poblaciones y facilitar el seguimiento hacia el objetivo 90-90-90. (Digitación)</t>
  </si>
  <si>
    <t>Reproducción Formularios Código único para registro en sistema de Poblaciones Clave</t>
  </si>
  <si>
    <t>Impresión documentos</t>
  </si>
  <si>
    <t>Capacitación  Insumos para 1 talleres de un día para 45 personas cada uno equipos de estadisticas y epidemiologos en CIE 10 publico y privado DPS y SRS 3 por año</t>
  </si>
  <si>
    <t>Visitas de seguimiento en terreno</t>
  </si>
  <si>
    <t>Personal para implementar las intervenciones</t>
  </si>
  <si>
    <t>Fortalecer el liderazgo de activistas en la incorporación del enfoque de género; Jornadas de orientacion para cuidadores de niños, niñas y adolescentes VIH positivos para ser incluidos en el regimen subsidiado de la seguridad social; Reuniones con Direccion de Prisiones para capacitar en la atencion a poblaciones privadas de libertad (5 talleres anuales con 20 perosnas participando en cada uno)</t>
  </si>
  <si>
    <t>Abogacía para reducción de barreras legales dirigidas a la reduccion de estigma y discriminación de las poblaciones clave</t>
  </si>
  <si>
    <t>Adquisición primeros insumos para laboratorio del hospital Luis E. Bogaert, dentro de Continuación de la implementación total del Plan Maestro de Descentralizacion de Laboratorio para pruebas.</t>
  </si>
  <si>
    <t xml:space="preserve">Utiles menores médico </t>
  </si>
  <si>
    <t>Alquiler de transporte equipos e insumos para laboratorio del hospital Luis E. Bogaert, dentro de Continuación de la implementación total del Plan Maestro de Descentralizacion de Laboratorio para pruebas.</t>
  </si>
  <si>
    <t>Sistema de información, monitoreo y evaluacion para laboratorio del hospital Luis E. Bogaert, dentro de Continuación de la implementación total del Plan Maestro de Descentralizacion de Laboratorio para pruebas.</t>
  </si>
  <si>
    <t xml:space="preserve">Sub-total-Fortalecidos los servicios de salud medíante la ejecución de actividades vinculadas al seguimiento y evaluación </t>
  </si>
  <si>
    <t>Gestión de programas para el fortalecimiento de la Respuesta al VIH/SIDA</t>
  </si>
  <si>
    <t>Mantenimiento y Reparacion</t>
  </si>
  <si>
    <t>Mantenimiento de las infraestructuras</t>
  </si>
  <si>
    <t>Metros cuadrado</t>
  </si>
  <si>
    <t>Misiones</t>
  </si>
  <si>
    <t>Auditoria Externa</t>
  </si>
  <si>
    <t>Honorarios de auditoría externa</t>
  </si>
  <si>
    <t>Mantenimiento y Seguros</t>
  </si>
  <si>
    <t>Servicio y mantenimiento del equipamiento no sanitario</t>
  </si>
  <si>
    <t>Servicios Básicos</t>
  </si>
  <si>
    <t xml:space="preserve">Sub-total-Gestión de programas para el fortalecimiento de la Respuesta al VIH/SIDA </t>
  </si>
  <si>
    <t>Total CONAVIHSIDA/subreceptores/Fondo de Donación Externa</t>
  </si>
  <si>
    <t>Total  general</t>
  </si>
  <si>
    <t>"Año de la Consolidación de la Seguridad Alimentaria"</t>
  </si>
  <si>
    <t>Presupuesto Aprobado por Fuente de Financiamiento año 2020</t>
  </si>
  <si>
    <t>Plan Operativo Anual (POA), año 2020</t>
  </si>
  <si>
    <t>Ene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</si>
  <si>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</si>
  <si>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</si>
  <si>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</si>
  <si>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</si>
  <si>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</si>
  <si>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</si>
  <si>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</si>
  <si>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</si>
  <si>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</si>
  <si>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</si>
  <si>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</si>
  <si>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r>
      <t xml:space="preserve">Jornadas provinciales  y </t>
    </r>
    <r>
      <rPr>
        <u/>
        <sz val="8"/>
        <color indexed="8"/>
        <rFont val="Calibri"/>
        <family val="2"/>
      </rPr>
      <t>regionales</t>
    </r>
    <r>
      <rPr>
        <sz val="8"/>
        <color indexed="8"/>
        <rFont val="Calibri"/>
        <family val="2"/>
      </rPr>
      <t xml:space="preserve"> de educación y prevención del VIH/SIDA</t>
    </r>
  </si>
  <si>
    <r>
      <rPr>
        <b/>
        <sz val="8"/>
        <color theme="1"/>
        <rFont val="Calibri"/>
        <family val="2"/>
      </rPr>
      <t>Día Mundial:</t>
    </r>
    <r>
      <rPr>
        <sz val="8"/>
        <color theme="1"/>
        <rFont val="Calibri"/>
        <family val="2"/>
      </rPr>
      <t xml:space="preserve"> Reuniones de coordinación y preparación de las actividades conmemorativas del día Mundial contra el VIH y Sida</t>
    </r>
  </si>
  <si>
    <r>
      <rPr>
        <b/>
        <sz val="8"/>
        <color theme="1"/>
        <rFont val="Calibri"/>
        <family val="2"/>
      </rPr>
      <t>Conmemoración del Día Mundial de la lucha contra el VIH y Sida:</t>
    </r>
    <r>
      <rPr>
        <sz val="8"/>
        <color theme="1"/>
        <rFont val="Calibri"/>
        <family val="2"/>
      </rPr>
      <t xml:space="preserve"> con la participación de los actores y sectores claves de la respuestas nacional.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</si>
</sst>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€_-;\-* #,##0\ _€_-;_-* &quot;-&quot;\ _€_-;_-@_-"/>
    <numFmt numFmtId="165" formatCode="#,##0.00;[Red]#,##0.00"/>
    <numFmt numFmtId="166" formatCode="_-* #,##0.00\ _€_-;\-* #,##0.00\ _€_-;_-* &quot;-&quot;??\ _€_-;_-@_-"/>
    <numFmt numFmtId="167" formatCode="_-* #,##0.00_-;\-* #,##0.00_-;_-* &quot;-&quot;??_-;_-@_-"/>
    <numFmt numFmtId="168" formatCode="_-* #,##0_-;\-* #,##0_-;_-* &quot;-&quot;_-;_-@_-"/>
    <numFmt numFmtId="169" formatCode="_-* #,##0_-;\-* #,##0_-;_-* &quot;-&quot;??_-;_-@_-"/>
    <numFmt numFmtId="170" formatCode="_-* #,##0\ _€_-;\-* #,##0\ _€_-;_-* &quot;-&quot;??\ _€_-;_-@_-"/>
    <numFmt numFmtId="171" formatCode="#,##0.000000000;[Red]#,##0.000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b/>
      <sz val="8"/>
      <name val="Calibri"/>
      <family val="2"/>
    </font>
    <font>
      <b/>
      <sz val="8"/>
      <color rgb="FF0070C0"/>
      <name val="Calibri"/>
      <family val="2"/>
    </font>
    <font>
      <sz val="8"/>
      <color rgb="FF393838"/>
      <name val="Calibri"/>
      <family val="2"/>
    </font>
    <font>
      <sz val="8"/>
      <name val="Calibri"/>
      <family val="2"/>
    </font>
    <font>
      <sz val="8"/>
      <color rgb="FF3A3838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u/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8"/>
      <color theme="0"/>
      <name val="Calibri"/>
      <family val="2"/>
    </font>
    <font>
      <sz val="8"/>
      <color rgb="FF2F2F2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8FCA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</cellStyleXfs>
  <cellXfs count="250">
    <xf numFmtId="0" fontId="0" fillId="0" borderId="0" xfId="0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 wrapText="1"/>
    </xf>
    <xf numFmtId="49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49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41" fontId="7" fillId="2" borderId="0" xfId="0" applyNumberFormat="1" applyFont="1" applyFill="1" applyAlignment="1">
      <alignment horizontal="center" vertical="center"/>
    </xf>
    <xf numFmtId="43" fontId="7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41" fontId="8" fillId="2" borderId="0" xfId="0" applyNumberFormat="1" applyFont="1" applyFill="1" applyBorder="1" applyAlignment="1">
      <alignment horizontal="center" vertical="center" wrapText="1"/>
    </xf>
    <xf numFmtId="43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43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horizontal="center" vertical="center"/>
    </xf>
    <xf numFmtId="44" fontId="8" fillId="4" borderId="1" xfId="0" applyNumberFormat="1" applyFont="1" applyFill="1" applyBorder="1" applyAlignment="1">
      <alignment horizontal="left" vertical="center"/>
    </xf>
    <xf numFmtId="43" fontId="8" fillId="4" borderId="1" xfId="0" applyNumberFormat="1" applyFont="1" applyFill="1" applyBorder="1" applyAlignment="1">
      <alignment horizontal="center" vertical="center"/>
    </xf>
    <xf numFmtId="44" fontId="8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43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6" fontId="7" fillId="0" borderId="1" xfId="0" applyNumberFormat="1" applyFont="1" applyFill="1" applyBorder="1" applyAlignment="1">
      <alignment vertical="center"/>
    </xf>
    <xf numFmtId="43" fontId="7" fillId="0" borderId="1" xfId="2" applyNumberFormat="1" applyFont="1" applyFill="1" applyBorder="1" applyAlignment="1">
      <alignment horizontal="right" vertical="center"/>
    </xf>
    <xf numFmtId="1" fontId="12" fillId="0" borderId="1" xfId="3" applyNumberFormat="1" applyFont="1" applyBorder="1" applyAlignment="1" applyProtection="1">
      <alignment horizontal="center" vertical="top" wrapText="1"/>
      <protection locked="0"/>
    </xf>
    <xf numFmtId="166" fontId="12" fillId="0" borderId="1" xfId="3" applyFont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43" fontId="7" fillId="3" borderId="1" xfId="2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 vertical="center"/>
    </xf>
    <xf numFmtId="43" fontId="7" fillId="2" borderId="1" xfId="0" applyNumberFormat="1" applyFont="1" applyFill="1" applyBorder="1" applyAlignment="1">
      <alignment horizontal="center" vertical="center"/>
    </xf>
    <xf numFmtId="1" fontId="12" fillId="0" borderId="1" xfId="3" applyNumberFormat="1" applyFont="1" applyFill="1" applyBorder="1" applyAlignment="1" applyProtection="1">
      <alignment horizontal="center" vertical="top" wrapText="1"/>
      <protection locked="0"/>
    </xf>
    <xf numFmtId="166" fontId="12" fillId="0" borderId="1" xfId="3" applyFont="1" applyFill="1" applyBorder="1" applyAlignment="1" applyProtection="1">
      <alignment horizontal="left" vertical="top" wrapText="1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43" fontId="7" fillId="0" borderId="1" xfId="2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3" fontId="7" fillId="0" borderId="1" xfId="0" applyNumberFormat="1" applyFont="1" applyFill="1" applyBorder="1" applyAlignment="1">
      <alignment horizontal="left" vertical="center" wrapText="1"/>
    </xf>
    <xf numFmtId="43" fontId="7" fillId="0" borderId="1" xfId="0" applyNumberFormat="1" applyFont="1" applyFill="1" applyBorder="1" applyAlignment="1">
      <alignment vertical="center"/>
    </xf>
    <xf numFmtId="43" fontId="18" fillId="3" borderId="1" xfId="0" applyNumberFormat="1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left" vertical="center"/>
    </xf>
    <xf numFmtId="1" fontId="19" fillId="7" borderId="1" xfId="0" applyNumberFormat="1" applyFont="1" applyFill="1" applyBorder="1" applyAlignment="1">
      <alignment horizontal="center" vertical="center" wrapText="1"/>
    </xf>
    <xf numFmtId="43" fontId="19" fillId="7" borderId="1" xfId="0" applyNumberFormat="1" applyFont="1" applyFill="1" applyBorder="1" applyAlignment="1">
      <alignment horizontal="right" vertical="center" wrapText="1"/>
    </xf>
    <xf numFmtId="166" fontId="19" fillId="7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3" fontId="9" fillId="4" borderId="1" xfId="0" applyNumberFormat="1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" fontId="12" fillId="0" borderId="1" xfId="3" applyNumberFormat="1" applyFont="1" applyFill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>
      <alignment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43" fontId="13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43" fontId="19" fillId="7" borderId="1" xfId="0" applyNumberFormat="1" applyFont="1" applyFill="1" applyBorder="1" applyAlignment="1">
      <alignment horizontal="center" vertical="center" wrapText="1"/>
    </xf>
    <xf numFmtId="166" fontId="19" fillId="7" borderId="1" xfId="0" applyNumberFormat="1" applyFont="1" applyFill="1" applyBorder="1" applyAlignment="1">
      <alignment horizontal="right" vertical="center" wrapText="1"/>
    </xf>
    <xf numFmtId="43" fontId="8" fillId="4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41" fontId="7" fillId="0" borderId="1" xfId="0" applyNumberFormat="1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/>
    </xf>
    <xf numFmtId="41" fontId="12" fillId="0" borderId="1" xfId="3" applyNumberFormat="1" applyFont="1" applyFill="1" applyBorder="1" applyAlignment="1" applyProtection="1">
      <alignment vertical="top" wrapText="1"/>
      <protection locked="0"/>
    </xf>
    <xf numFmtId="43" fontId="12" fillId="0" borderId="1" xfId="3" applyNumberFormat="1" applyFont="1" applyFill="1" applyBorder="1" applyAlignment="1" applyProtection="1">
      <alignment horizontal="left" vertical="top" wrapText="1"/>
      <protection locked="0"/>
    </xf>
    <xf numFmtId="43" fontId="7" fillId="0" borderId="1" xfId="0" applyNumberFormat="1" applyFont="1" applyFill="1" applyBorder="1" applyAlignment="1">
      <alignment horizontal="left" vertical="center"/>
    </xf>
    <xf numFmtId="166" fontId="12" fillId="0" borderId="1" xfId="3" applyFont="1" applyFill="1" applyBorder="1" applyAlignment="1" applyProtection="1">
      <alignment horizontal="center" vertical="top" wrapText="1"/>
      <protection locked="0"/>
    </xf>
    <xf numFmtId="0" fontId="13" fillId="0" borderId="1" xfId="0" applyFont="1" applyFill="1" applyBorder="1" applyAlignment="1">
      <alignment horizontal="left"/>
    </xf>
    <xf numFmtId="1" fontId="13" fillId="0" borderId="1" xfId="1" applyNumberFormat="1" applyFont="1" applyFill="1" applyBorder="1" applyAlignment="1">
      <alignment horizontal="center"/>
    </xf>
    <xf numFmtId="43" fontId="7" fillId="0" borderId="1" xfId="0" applyNumberFormat="1" applyFont="1" applyFill="1" applyBorder="1" applyAlignment="1">
      <alignment horizontal="right"/>
    </xf>
    <xf numFmtId="43" fontId="13" fillId="0" borderId="1" xfId="1" applyNumberFormat="1" applyFont="1" applyFill="1" applyBorder="1" applyAlignment="1">
      <alignment horizontal="left"/>
    </xf>
    <xf numFmtId="43" fontId="13" fillId="0" borderId="1" xfId="1" applyNumberFormat="1" applyFont="1" applyFill="1" applyBorder="1" applyAlignment="1">
      <alignment horizontal="right"/>
    </xf>
    <xf numFmtId="43" fontId="13" fillId="0" borderId="1" xfId="0" applyNumberFormat="1" applyFont="1" applyFill="1" applyBorder="1" applyAlignment="1">
      <alignment horizontal="right"/>
    </xf>
    <xf numFmtId="0" fontId="7" fillId="0" borderId="1" xfId="0" applyFont="1" applyFill="1" applyBorder="1"/>
    <xf numFmtId="0" fontId="7" fillId="0" borderId="0" xfId="0" applyFont="1" applyAlignment="1">
      <alignment horizontal="left" vertical="center"/>
    </xf>
    <xf numFmtId="164" fontId="13" fillId="0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horizontal="left" vertical="center" wrapText="1"/>
    </xf>
    <xf numFmtId="1" fontId="18" fillId="7" borderId="1" xfId="0" applyNumberFormat="1" applyFont="1" applyFill="1" applyBorder="1" applyAlignment="1">
      <alignment horizontal="center" vertical="center" wrapText="1"/>
    </xf>
    <xf numFmtId="41" fontId="8" fillId="4" borderId="1" xfId="0" applyNumberFormat="1" applyFont="1" applyFill="1" applyBorder="1" applyAlignment="1">
      <alignment horizontal="left" vertical="center"/>
    </xf>
    <xf numFmtId="1" fontId="18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68" fontId="7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1" fontId="7" fillId="0" borderId="1" xfId="0" applyNumberFormat="1" applyFont="1" applyBorder="1" applyAlignment="1">
      <alignment vertical="center"/>
    </xf>
    <xf numFmtId="41" fontId="7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169" fontId="7" fillId="0" borderId="1" xfId="2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169" fontId="7" fillId="0" borderId="1" xfId="2" applyNumberFormat="1" applyFont="1" applyFill="1" applyBorder="1" applyAlignment="1">
      <alignment horizontal="center" vertical="center"/>
    </xf>
    <xf numFmtId="170" fontId="7" fillId="0" borderId="1" xfId="0" applyNumberFormat="1" applyFont="1" applyFill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43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43" fontId="18" fillId="3" borderId="1" xfId="0" applyNumberFormat="1" applyFont="1" applyFill="1" applyBorder="1" applyAlignment="1">
      <alignment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43" fontId="8" fillId="4" borderId="1" xfId="0" applyNumberFormat="1" applyFont="1" applyFill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left" vertical="top"/>
    </xf>
    <xf numFmtId="170" fontId="7" fillId="0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left" vertical="center" wrapText="1"/>
    </xf>
    <xf numFmtId="171" fontId="8" fillId="4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3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>
      <alignment horizontal="left" vertical="center" wrapText="1"/>
    </xf>
    <xf numFmtId="41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3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left" vertical="center" wrapText="1"/>
    </xf>
    <xf numFmtId="43" fontId="7" fillId="4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NumberFormat="1" applyFont="1" applyFill="1" applyBorder="1" applyAlignment="1" applyProtection="1">
      <alignment vertical="center" wrapText="1"/>
      <protection locked="0"/>
    </xf>
    <xf numFmtId="41" fontId="7" fillId="0" borderId="1" xfId="0" applyNumberFormat="1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167" fontId="7" fillId="3" borderId="1" xfId="2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left" vertical="center"/>
    </xf>
    <xf numFmtId="166" fontId="13" fillId="0" borderId="1" xfId="0" applyNumberFormat="1" applyFont="1" applyFill="1" applyBorder="1" applyAlignment="1">
      <alignment horizontal="right" vertic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166" fontId="12" fillId="0" borderId="1" xfId="3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left"/>
    </xf>
    <xf numFmtId="164" fontId="19" fillId="7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41" fontId="7" fillId="2" borderId="1" xfId="0" applyNumberFormat="1" applyFont="1" applyFill="1" applyBorder="1" applyAlignment="1" applyProtection="1">
      <alignment horizontal="left" vertical="center" wrapText="1"/>
      <protection locked="0"/>
    </xf>
    <xf numFmtId="43" fontId="13" fillId="0" borderId="1" xfId="0" applyNumberFormat="1" applyFont="1" applyFill="1" applyBorder="1" applyAlignment="1">
      <alignment horizontal="center" vertical="center" wrapText="1"/>
    </xf>
    <xf numFmtId="43" fontId="7" fillId="0" borderId="1" xfId="0" applyNumberFormat="1" applyFont="1" applyBorder="1" applyAlignment="1">
      <alignment vertical="center"/>
    </xf>
    <xf numFmtId="166" fontId="12" fillId="0" borderId="2" xfId="3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12" fillId="0" borderId="2" xfId="3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0" applyNumberFormat="1" applyFont="1" applyFill="1" applyBorder="1" applyAlignment="1">
      <alignment horizontal="right" vertical="center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1" fontId="7" fillId="0" borderId="0" xfId="0" applyNumberFormat="1" applyFont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left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43" fontId="10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41" fontId="10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</cellXfs>
  <cellStyles count="5">
    <cellStyle name="Millares 2" xfId="2"/>
    <cellStyle name="Millares 5" xfId="3"/>
    <cellStyle name="Moneda" xfId="1" builtinId="4"/>
    <cellStyle name="Normal" xfId="0" builtinId="0"/>
    <cellStyle name="Normal 2" xfId="4"/>
  </cellStyles>
  <dxfs count="3"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145254</xdr:colOff>
      <xdr:row>1</xdr:row>
      <xdr:rowOff>85725</xdr:rowOff>
    </xdr:from>
    <xdr:to>
      <xdr:col>2</xdr:col>
      <xdr:colOff>219075</xdr:colOff>
      <xdr:row>9</xdr:row>
      <xdr:rowOff>29051</xdr:rowOff>
    </xdr:to>
    <xdr:pic>
      <xdr:nvPicPr>
        <xdr:cNvPr id="2" name="3 Imagen" descr="C:\Documents and Settings\rastacio\Configuración local\Archivos temporales de Internet\Content.Outlook\EB1F8VR8\CONAVIHSIDA.png">
          <a:extLst>
            <a:ext uri="{FF2B5EF4-FFF2-40B4-BE49-F238E27FC236}">
              <a16:creationId xmlns:a16="http://schemas.microsoft.com/office/drawing/2014/main" xmlns="" id="{00000000-0008-0000-0500-0000F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254" y="514350"/>
          <a:ext cx="2245521" cy="1086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60"/>
  <sheetViews>
    <sheetView tabSelected="1" zoomScaleNormal="100" workbookViewId="0">
      <selection activeCell="G11" sqref="G11"/>
    </sheetView>
  </sheetViews>
  <sheetFormatPr baseColWidth="10" defaultColWidth="11.42578125" defaultRowHeight="11.25" x14ac:dyDescent="0.25"/>
  <cols>
    <col min="1" max="1" width="13.140625" style="23" customWidth="1"/>
    <col min="2" max="2" width="19.42578125" style="212" customWidth="1"/>
    <col min="3" max="3" width="9.7109375" style="213" customWidth="1"/>
    <col min="4" max="4" width="14.5703125" style="125" customWidth="1"/>
    <col min="5" max="5" width="7.42578125" style="214" bestFit="1" customWidth="1"/>
    <col min="6" max="6" width="12.140625" style="215" customWidth="1"/>
    <col min="7" max="7" width="12.5703125" style="216" customWidth="1"/>
    <col min="8" max="8" width="14.7109375" style="214" customWidth="1"/>
    <col min="9" max="9" width="9.28515625" style="217" customWidth="1"/>
    <col min="10" max="10" width="12" style="218" bestFit="1" customWidth="1"/>
    <col min="11" max="11" width="13.42578125" style="218" bestFit="1" customWidth="1"/>
    <col min="12" max="12" width="15" style="219" customWidth="1"/>
    <col min="13" max="13" width="12.140625" style="219" customWidth="1"/>
    <col min="14" max="14" width="10.42578125" style="219" customWidth="1"/>
    <col min="15" max="15" width="11.42578125" style="219" customWidth="1"/>
    <col min="16" max="16" width="3.42578125" style="23" bestFit="1" customWidth="1"/>
    <col min="17" max="17" width="3.85546875" style="23" bestFit="1" customWidth="1"/>
    <col min="18" max="18" width="7.42578125" style="23" bestFit="1" customWidth="1"/>
    <col min="19" max="19" width="3.85546875" style="23" bestFit="1" customWidth="1"/>
    <col min="20" max="20" width="6.85546875" style="23" bestFit="1" customWidth="1"/>
    <col min="21" max="21" width="3.7109375" style="23" bestFit="1" customWidth="1"/>
    <col min="22" max="22" width="4.42578125" style="23" bestFit="1" customWidth="1"/>
    <col min="23" max="23" width="6.85546875" style="23" bestFit="1" customWidth="1"/>
    <col min="24" max="24" width="3.85546875" style="23" bestFit="1" customWidth="1"/>
    <col min="25" max="25" width="6.85546875" style="23" bestFit="1" customWidth="1"/>
    <col min="26" max="26" width="4" style="23" bestFit="1" customWidth="1"/>
    <col min="27" max="27" width="3.5703125" style="23" bestFit="1" customWidth="1"/>
    <col min="28" max="28" width="8.7109375" style="23" bestFit="1" customWidth="1"/>
    <col min="29" max="30" width="5.140625" style="23" bestFit="1" customWidth="1"/>
    <col min="31" max="31" width="12.85546875" style="23" bestFit="1" customWidth="1"/>
    <col min="32" max="32" width="12" style="23" bestFit="1" customWidth="1"/>
    <col min="33" max="34" width="12.85546875" style="23" bestFit="1" customWidth="1"/>
    <col min="35" max="35" width="12" style="23" bestFit="1" customWidth="1"/>
    <col min="36" max="36" width="12.85546875" style="23" bestFit="1" customWidth="1"/>
    <col min="37" max="37" width="12" style="23" bestFit="1" customWidth="1"/>
    <col min="38" max="38" width="12.85546875" style="23" bestFit="1" customWidth="1"/>
    <col min="39" max="39" width="12" style="23" bestFit="1" customWidth="1"/>
    <col min="40" max="40" width="5.140625" style="23" bestFit="1" customWidth="1"/>
    <col min="41" max="41" width="12.85546875" style="23" bestFit="1" customWidth="1"/>
    <col min="42" max="16384" width="11.42578125" style="23"/>
  </cols>
  <sheetData>
    <row r="1" spans="1:41" x14ac:dyDescent="0.25">
      <c r="A1" s="14"/>
      <c r="B1" s="15"/>
      <c r="C1" s="16"/>
      <c r="D1" s="17"/>
      <c r="E1" s="18"/>
      <c r="F1" s="19"/>
      <c r="G1" s="20"/>
      <c r="H1" s="18"/>
      <c r="I1" s="21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x14ac:dyDescent="0.25">
      <c r="A2" s="14"/>
      <c r="B2" s="15"/>
      <c r="C2" s="16"/>
      <c r="D2" s="17"/>
      <c r="E2" s="18"/>
      <c r="F2" s="19"/>
      <c r="G2" s="20"/>
      <c r="H2" s="18"/>
      <c r="I2" s="21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x14ac:dyDescent="0.25">
      <c r="A3" s="14"/>
      <c r="B3" s="15"/>
      <c r="C3" s="16"/>
      <c r="D3" s="17"/>
      <c r="E3" s="18"/>
      <c r="F3" s="19"/>
      <c r="G3" s="20"/>
      <c r="H3" s="18"/>
      <c r="I3" s="2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1" x14ac:dyDescent="0.25">
      <c r="A4" s="14"/>
      <c r="B4" s="15"/>
      <c r="C4" s="16"/>
      <c r="D4" s="17"/>
      <c r="E4" s="18"/>
      <c r="F4" s="19"/>
      <c r="G4" s="20"/>
      <c r="H4" s="18"/>
      <c r="I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x14ac:dyDescent="0.25">
      <c r="A5" s="14"/>
      <c r="B5" s="15"/>
      <c r="C5" s="16"/>
      <c r="D5" s="17"/>
      <c r="E5" s="18"/>
      <c r="F5" s="19"/>
      <c r="G5" s="20"/>
      <c r="H5" s="18"/>
      <c r="I5" s="21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x14ac:dyDescent="0.25">
      <c r="A6" s="14"/>
      <c r="B6" s="15"/>
      <c r="C6" s="16"/>
      <c r="D6" s="17"/>
      <c r="E6" s="18"/>
      <c r="F6" s="19"/>
      <c r="G6" s="20"/>
      <c r="H6" s="18"/>
      <c r="I6" s="21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x14ac:dyDescent="0.25">
      <c r="A7" s="14"/>
      <c r="B7" s="15"/>
      <c r="C7" s="16"/>
      <c r="D7" s="17"/>
      <c r="E7" s="18"/>
      <c r="F7" s="19"/>
      <c r="G7" s="20"/>
      <c r="H7" s="18"/>
      <c r="I7" s="2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spans="1:41" x14ac:dyDescent="0.25">
      <c r="A8" s="14"/>
      <c r="B8" s="15"/>
      <c r="C8" s="16"/>
      <c r="D8" s="17"/>
      <c r="E8" s="18"/>
      <c r="F8" s="19"/>
      <c r="G8" s="20"/>
      <c r="H8" s="18"/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x14ac:dyDescent="0.25">
      <c r="A9" s="14"/>
      <c r="B9" s="15"/>
      <c r="C9" s="16"/>
      <c r="D9" s="17"/>
      <c r="E9" s="18"/>
      <c r="F9" s="19"/>
      <c r="G9" s="20"/>
      <c r="H9" s="18"/>
      <c r="I9" s="2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x14ac:dyDescent="0.25">
      <c r="A10" s="14"/>
      <c r="B10" s="15"/>
      <c r="C10" s="16"/>
      <c r="D10" s="17"/>
      <c r="E10" s="18"/>
      <c r="F10" s="19"/>
      <c r="G10" s="20"/>
      <c r="H10" s="18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5" x14ac:dyDescent="0.25">
      <c r="A11" s="6" t="s">
        <v>1144</v>
      </c>
      <c r="B11" s="10"/>
      <c r="C11" s="11"/>
      <c r="D11" s="12"/>
      <c r="E11" s="13"/>
      <c r="F11" s="19"/>
      <c r="G11" s="20"/>
      <c r="H11" s="18"/>
      <c r="I11" s="21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5" x14ac:dyDescent="0.25">
      <c r="A12" s="1" t="s">
        <v>0</v>
      </c>
      <c r="B12" s="2"/>
      <c r="C12" s="3"/>
      <c r="D12" s="2"/>
      <c r="E12" s="4"/>
      <c r="F12" s="24"/>
      <c r="G12" s="25"/>
      <c r="H12" s="24"/>
      <c r="I12" s="26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pans="1:41" ht="15" x14ac:dyDescent="0.25">
      <c r="A13" s="1" t="s">
        <v>1145</v>
      </c>
      <c r="B13" s="2"/>
      <c r="C13" s="3"/>
      <c r="D13" s="2"/>
      <c r="E13" s="4"/>
      <c r="F13" s="24"/>
      <c r="G13" s="25"/>
      <c r="H13" s="24"/>
      <c r="I13" s="2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41" ht="15" x14ac:dyDescent="0.25">
      <c r="A14" s="1" t="s">
        <v>1146</v>
      </c>
      <c r="B14" s="2"/>
      <c r="C14" s="3"/>
      <c r="D14" s="2"/>
      <c r="E14" s="4"/>
      <c r="F14" s="24"/>
      <c r="G14" s="25"/>
      <c r="H14" s="24"/>
      <c r="I14" s="26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</row>
    <row r="15" spans="1:41" ht="15" x14ac:dyDescent="0.25">
      <c r="A15" s="9" t="s">
        <v>1</v>
      </c>
      <c r="B15" s="5"/>
      <c r="C15" s="7"/>
      <c r="D15" s="6"/>
      <c r="E15" s="8"/>
      <c r="F15" s="28"/>
      <c r="G15" s="25"/>
      <c r="H15" s="24"/>
      <c r="I15" s="26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</row>
    <row r="16" spans="1:41" x14ac:dyDescent="0.25">
      <c r="A16" s="29" t="s">
        <v>2</v>
      </c>
      <c r="B16" s="30"/>
      <c r="C16" s="31"/>
      <c r="D16" s="32"/>
      <c r="E16" s="33"/>
      <c r="F16" s="33"/>
      <c r="G16" s="33"/>
      <c r="H16" s="33"/>
      <c r="I16" s="33"/>
      <c r="J16" s="34"/>
      <c r="K16" s="33"/>
      <c r="L16" s="33"/>
      <c r="M16" s="33"/>
      <c r="N16" s="33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</row>
    <row r="17" spans="1:41" x14ac:dyDescent="0.25">
      <c r="A17" s="37" t="s">
        <v>3</v>
      </c>
      <c r="B17" s="38"/>
      <c r="C17" s="39"/>
      <c r="D17" s="37"/>
      <c r="E17" s="37"/>
      <c r="F17" s="37"/>
      <c r="G17" s="37"/>
      <c r="H17" s="37"/>
      <c r="I17" s="40"/>
      <c r="J17" s="41"/>
      <c r="K17" s="42">
        <f>+K559</f>
        <v>149999999.99938941</v>
      </c>
      <c r="L17" s="43"/>
      <c r="M17" s="41"/>
      <c r="N17" s="44"/>
      <c r="O17" s="45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</row>
    <row r="18" spans="1:41" x14ac:dyDescent="0.25">
      <c r="A18" s="226" t="s">
        <v>4</v>
      </c>
      <c r="B18" s="226" t="s">
        <v>5</v>
      </c>
      <c r="C18" s="249" t="s">
        <v>6</v>
      </c>
      <c r="D18" s="226" t="s">
        <v>7</v>
      </c>
      <c r="E18" s="226" t="s">
        <v>8</v>
      </c>
      <c r="F18" s="226" t="s">
        <v>9</v>
      </c>
      <c r="G18" s="226" t="s">
        <v>10</v>
      </c>
      <c r="H18" s="226" t="s">
        <v>11</v>
      </c>
      <c r="I18" s="231" t="s">
        <v>12</v>
      </c>
      <c r="J18" s="229" t="s">
        <v>13</v>
      </c>
      <c r="K18" s="229" t="s">
        <v>14</v>
      </c>
      <c r="L18" s="231" t="s">
        <v>15</v>
      </c>
      <c r="M18" s="226" t="s">
        <v>16</v>
      </c>
      <c r="N18" s="226" t="s">
        <v>17</v>
      </c>
      <c r="O18" s="226" t="s">
        <v>18</v>
      </c>
      <c r="P18" s="220" t="s">
        <v>19</v>
      </c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2"/>
      <c r="AC18" s="220" t="s">
        <v>20</v>
      </c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2"/>
    </row>
    <row r="19" spans="1:41" x14ac:dyDescent="0.25">
      <c r="A19" s="226"/>
      <c r="B19" s="226"/>
      <c r="C19" s="249"/>
      <c r="D19" s="226"/>
      <c r="E19" s="226"/>
      <c r="F19" s="226"/>
      <c r="G19" s="226"/>
      <c r="H19" s="226"/>
      <c r="I19" s="231"/>
      <c r="J19" s="229"/>
      <c r="K19" s="229"/>
      <c r="L19" s="231"/>
      <c r="M19" s="226"/>
      <c r="N19" s="226"/>
      <c r="O19" s="226"/>
      <c r="P19" s="47" t="s">
        <v>1147</v>
      </c>
      <c r="Q19" s="47" t="s">
        <v>1148</v>
      </c>
      <c r="R19" s="47" t="s">
        <v>1149</v>
      </c>
      <c r="S19" s="47" t="s">
        <v>1150</v>
      </c>
      <c r="T19" s="47" t="s">
        <v>1151</v>
      </c>
      <c r="U19" s="47" t="s">
        <v>1152</v>
      </c>
      <c r="V19" s="47" t="s">
        <v>1153</v>
      </c>
      <c r="W19" s="47" t="s">
        <v>1154</v>
      </c>
      <c r="X19" s="47" t="s">
        <v>1155</v>
      </c>
      <c r="Y19" s="47" t="s">
        <v>1156</v>
      </c>
      <c r="Z19" s="47" t="s">
        <v>1157</v>
      </c>
      <c r="AA19" s="47" t="s">
        <v>1158</v>
      </c>
      <c r="AB19" s="47" t="s">
        <v>21</v>
      </c>
      <c r="AC19" s="47" t="s">
        <v>1147</v>
      </c>
      <c r="AD19" s="47" t="s">
        <v>1148</v>
      </c>
      <c r="AE19" s="47" t="s">
        <v>1149</v>
      </c>
      <c r="AF19" s="47" t="s">
        <v>1150</v>
      </c>
      <c r="AG19" s="47" t="s">
        <v>1151</v>
      </c>
      <c r="AH19" s="47" t="s">
        <v>1152</v>
      </c>
      <c r="AI19" s="47" t="s">
        <v>1153</v>
      </c>
      <c r="AJ19" s="47" t="s">
        <v>1154</v>
      </c>
      <c r="AK19" s="47" t="s">
        <v>1155</v>
      </c>
      <c r="AL19" s="47" t="s">
        <v>1156</v>
      </c>
      <c r="AM19" s="47" t="s">
        <v>1157</v>
      </c>
      <c r="AN19" s="47" t="s">
        <v>1158</v>
      </c>
      <c r="AO19" s="47" t="s">
        <v>21</v>
      </c>
    </row>
    <row r="20" spans="1:41" ht="78.75" x14ac:dyDescent="0.25">
      <c r="A20" s="48" t="s">
        <v>22</v>
      </c>
      <c r="B20" s="48" t="s">
        <v>23</v>
      </c>
      <c r="C20" s="49" t="s">
        <v>24</v>
      </c>
      <c r="D20" s="50" t="s">
        <v>25</v>
      </c>
      <c r="E20" s="51">
        <v>6</v>
      </c>
      <c r="F20" s="52" t="s">
        <v>26</v>
      </c>
      <c r="G20" s="53" t="s">
        <v>27</v>
      </c>
      <c r="H20" s="54" t="s">
        <v>28</v>
      </c>
      <c r="I20" s="55">
        <v>6</v>
      </c>
      <c r="J20" s="56">
        <v>1434238.3222636629</v>
      </c>
      <c r="K20" s="56">
        <f>+J20*I20</f>
        <v>8605429.9335819781</v>
      </c>
      <c r="L20" s="57" t="s">
        <v>29</v>
      </c>
      <c r="M20" s="53" t="s">
        <v>30</v>
      </c>
      <c r="N20" s="53" t="s">
        <v>31</v>
      </c>
      <c r="O20" s="53" t="s">
        <v>32</v>
      </c>
      <c r="P20" s="58"/>
      <c r="Q20" s="58"/>
      <c r="R20" s="58">
        <v>1</v>
      </c>
      <c r="S20" s="59"/>
      <c r="T20" s="58">
        <v>2</v>
      </c>
      <c r="U20" s="58"/>
      <c r="V20" s="59"/>
      <c r="W20" s="58">
        <v>2</v>
      </c>
      <c r="X20" s="58"/>
      <c r="Y20" s="59"/>
      <c r="Z20" s="58">
        <v>1</v>
      </c>
      <c r="AA20" s="58"/>
      <c r="AB20" s="58">
        <f>+SUM(P20:AA20)</f>
        <v>6</v>
      </c>
      <c r="AC20" s="60">
        <f>+P20*J20</f>
        <v>0</v>
      </c>
      <c r="AD20" s="60">
        <f>+Q20*J20</f>
        <v>0</v>
      </c>
      <c r="AE20" s="60">
        <f>+R20*J20</f>
        <v>1434238.3222636629</v>
      </c>
      <c r="AF20" s="60">
        <f>+S20*J20</f>
        <v>0</v>
      </c>
      <c r="AG20" s="60">
        <f>+T20*J20</f>
        <v>2868476.6445273259</v>
      </c>
      <c r="AH20" s="60">
        <f>+U20*J20</f>
        <v>0</v>
      </c>
      <c r="AI20" s="60">
        <f>+V20*J20</f>
        <v>0</v>
      </c>
      <c r="AJ20" s="60">
        <f>+W20*J20</f>
        <v>2868476.6445273259</v>
      </c>
      <c r="AK20" s="60">
        <f>+X20*J20</f>
        <v>0</v>
      </c>
      <c r="AL20" s="60">
        <f>+Y20*J20</f>
        <v>0</v>
      </c>
      <c r="AM20" s="60">
        <f>+Z20*J20</f>
        <v>1434238.3222636629</v>
      </c>
      <c r="AN20" s="60">
        <f>+AA20*J20</f>
        <v>0</v>
      </c>
      <c r="AO20" s="60">
        <f>SUM(AC20:AN20)</f>
        <v>8605429.9335819781</v>
      </c>
    </row>
    <row r="21" spans="1:41" ht="78.75" x14ac:dyDescent="0.25">
      <c r="A21" s="48" t="s">
        <v>22</v>
      </c>
      <c r="B21" s="48" t="s">
        <v>23</v>
      </c>
      <c r="C21" s="49" t="s">
        <v>33</v>
      </c>
      <c r="D21" s="50" t="s">
        <v>34</v>
      </c>
      <c r="E21" s="51">
        <v>5</v>
      </c>
      <c r="F21" s="52" t="s">
        <v>26</v>
      </c>
      <c r="G21" s="53" t="s">
        <v>35</v>
      </c>
      <c r="H21" s="54" t="s">
        <v>28</v>
      </c>
      <c r="I21" s="55">
        <v>4</v>
      </c>
      <c r="J21" s="61">
        <v>125000</v>
      </c>
      <c r="K21" s="56">
        <f>I21*J21</f>
        <v>500000</v>
      </c>
      <c r="L21" s="57" t="s">
        <v>36</v>
      </c>
      <c r="M21" s="53" t="s">
        <v>30</v>
      </c>
      <c r="N21" s="53" t="s">
        <v>31</v>
      </c>
      <c r="O21" s="53" t="s">
        <v>32</v>
      </c>
      <c r="P21" s="58"/>
      <c r="Q21" s="58"/>
      <c r="R21" s="58">
        <v>1</v>
      </c>
      <c r="S21" s="59"/>
      <c r="T21" s="58">
        <v>1</v>
      </c>
      <c r="U21" s="58"/>
      <c r="V21" s="59"/>
      <c r="W21" s="58">
        <v>1</v>
      </c>
      <c r="X21" s="58"/>
      <c r="Y21" s="59"/>
      <c r="Z21" s="58">
        <v>1</v>
      </c>
      <c r="AA21" s="58"/>
      <c r="AB21" s="58">
        <f t="shared" ref="AB21:AB22" si="0">+SUM(P21:AA21)</f>
        <v>4</v>
      </c>
      <c r="AC21" s="60">
        <f>+P21*J21</f>
        <v>0</v>
      </c>
      <c r="AD21" s="60">
        <f>+Q21*J21</f>
        <v>0</v>
      </c>
      <c r="AE21" s="60">
        <f>+R21*J21</f>
        <v>125000</v>
      </c>
      <c r="AF21" s="60">
        <f>+S21*J21</f>
        <v>0</v>
      </c>
      <c r="AG21" s="60">
        <f>+T21*J21</f>
        <v>125000</v>
      </c>
      <c r="AH21" s="60">
        <f>+U21*J21</f>
        <v>0</v>
      </c>
      <c r="AI21" s="60">
        <f>+V21*J21</f>
        <v>0</v>
      </c>
      <c r="AJ21" s="60">
        <f>+W21*J21</f>
        <v>125000</v>
      </c>
      <c r="AK21" s="60">
        <f>+X21*J21</f>
        <v>0</v>
      </c>
      <c r="AL21" s="60">
        <f>+Y21*J21</f>
        <v>0</v>
      </c>
      <c r="AM21" s="60">
        <f>+Z21*J21</f>
        <v>125000</v>
      </c>
      <c r="AN21" s="60">
        <f>+AA21*J21</f>
        <v>0</v>
      </c>
      <c r="AO21" s="60">
        <f>SUM(AC21:AN21)</f>
        <v>500000</v>
      </c>
    </row>
    <row r="22" spans="1:41" ht="78.75" x14ac:dyDescent="0.25">
      <c r="A22" s="48" t="s">
        <v>22</v>
      </c>
      <c r="B22" s="48" t="s">
        <v>23</v>
      </c>
      <c r="C22" s="49" t="s">
        <v>37</v>
      </c>
      <c r="D22" s="50" t="s">
        <v>38</v>
      </c>
      <c r="E22" s="51">
        <v>50</v>
      </c>
      <c r="F22" s="52" t="s">
        <v>26</v>
      </c>
      <c r="G22" s="53" t="s">
        <v>38</v>
      </c>
      <c r="H22" s="54" t="s">
        <v>39</v>
      </c>
      <c r="I22" s="55">
        <v>50</v>
      </c>
      <c r="J22" s="56">
        <v>12124.54</v>
      </c>
      <c r="K22" s="56">
        <f t="shared" ref="K22:K28" si="1">+J22*I22</f>
        <v>606227</v>
      </c>
      <c r="L22" s="62" t="s">
        <v>40</v>
      </c>
      <c r="M22" s="63" t="s">
        <v>41</v>
      </c>
      <c r="N22" s="63" t="s">
        <v>31</v>
      </c>
      <c r="O22" s="63" t="s">
        <v>32</v>
      </c>
      <c r="P22" s="58"/>
      <c r="Q22" s="58"/>
      <c r="R22" s="58">
        <v>10</v>
      </c>
      <c r="S22" s="59"/>
      <c r="T22" s="58">
        <v>15</v>
      </c>
      <c r="U22" s="58"/>
      <c r="V22" s="59"/>
      <c r="W22" s="58">
        <v>15</v>
      </c>
      <c r="X22" s="58"/>
      <c r="Y22" s="59"/>
      <c r="Z22" s="58">
        <v>10</v>
      </c>
      <c r="AA22" s="58"/>
      <c r="AB22" s="58">
        <f t="shared" si="0"/>
        <v>50</v>
      </c>
      <c r="AC22" s="60">
        <f>+P22*J22</f>
        <v>0</v>
      </c>
      <c r="AD22" s="60">
        <f>+Q22*J22</f>
        <v>0</v>
      </c>
      <c r="AE22" s="60">
        <f>+R22*J22</f>
        <v>121245.40000000001</v>
      </c>
      <c r="AF22" s="60">
        <f>+S22*J22</f>
        <v>0</v>
      </c>
      <c r="AG22" s="60">
        <f>+T22*J22</f>
        <v>181868.1</v>
      </c>
      <c r="AH22" s="60">
        <f>+U22*J22</f>
        <v>0</v>
      </c>
      <c r="AI22" s="60">
        <f>+V22*J22</f>
        <v>0</v>
      </c>
      <c r="AJ22" s="60">
        <f>+W22*J22</f>
        <v>181868.1</v>
      </c>
      <c r="AK22" s="60">
        <f>+X22*J22</f>
        <v>0</v>
      </c>
      <c r="AL22" s="60">
        <f>+Y22*J22</f>
        <v>0</v>
      </c>
      <c r="AM22" s="60">
        <f>+Z22*J22</f>
        <v>121245.40000000001</v>
      </c>
      <c r="AN22" s="60">
        <f>+AA22*J22</f>
        <v>0</v>
      </c>
      <c r="AO22" s="60">
        <f>SUM(AC22:AN22)</f>
        <v>606227</v>
      </c>
    </row>
    <row r="23" spans="1:41" x14ac:dyDescent="0.25">
      <c r="A23" s="64"/>
      <c r="B23" s="65"/>
      <c r="C23" s="31"/>
      <c r="D23" s="32" t="s">
        <v>42</v>
      </c>
      <c r="E23" s="33"/>
      <c r="F23" s="66"/>
      <c r="G23" s="65"/>
      <c r="H23" s="67"/>
      <c r="I23" s="68"/>
      <c r="J23" s="34"/>
      <c r="K23" s="69">
        <f>SUM(K20:K22)</f>
        <v>9711656.9335819781</v>
      </c>
      <c r="L23" s="68"/>
      <c r="M23" s="34"/>
      <c r="N23" s="35"/>
      <c r="O23" s="35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69">
        <f t="shared" ref="AC23:AO23" si="2">SUM(AC20:AC22)</f>
        <v>0</v>
      </c>
      <c r="AD23" s="69">
        <f t="shared" si="2"/>
        <v>0</v>
      </c>
      <c r="AE23" s="69">
        <f t="shared" si="2"/>
        <v>1680483.7222636628</v>
      </c>
      <c r="AF23" s="69">
        <f t="shared" si="2"/>
        <v>0</v>
      </c>
      <c r="AG23" s="69">
        <f t="shared" si="2"/>
        <v>3175344.744527326</v>
      </c>
      <c r="AH23" s="69">
        <f t="shared" si="2"/>
        <v>0</v>
      </c>
      <c r="AI23" s="69">
        <f t="shared" si="2"/>
        <v>0</v>
      </c>
      <c r="AJ23" s="69">
        <f t="shared" si="2"/>
        <v>3175344.744527326</v>
      </c>
      <c r="AK23" s="69">
        <f t="shared" si="2"/>
        <v>0</v>
      </c>
      <c r="AL23" s="69">
        <f t="shared" si="2"/>
        <v>0</v>
      </c>
      <c r="AM23" s="69">
        <f t="shared" si="2"/>
        <v>1680483.7222636628</v>
      </c>
      <c r="AN23" s="69">
        <f t="shared" si="2"/>
        <v>0</v>
      </c>
      <c r="AO23" s="69">
        <f t="shared" si="2"/>
        <v>9711656.9335819781</v>
      </c>
    </row>
    <row r="24" spans="1:41" ht="56.25" x14ac:dyDescent="0.25">
      <c r="A24" s="48" t="s">
        <v>43</v>
      </c>
      <c r="B24" s="48" t="s">
        <v>44</v>
      </c>
      <c r="C24" s="235" t="s">
        <v>45</v>
      </c>
      <c r="D24" s="234" t="s">
        <v>46</v>
      </c>
      <c r="E24" s="238">
        <v>6</v>
      </c>
      <c r="F24" s="232" t="s">
        <v>26</v>
      </c>
      <c r="G24" s="50" t="s">
        <v>47</v>
      </c>
      <c r="H24" s="48" t="s">
        <v>39</v>
      </c>
      <c r="I24" s="55">
        <v>6</v>
      </c>
      <c r="J24" s="71">
        <v>56330.603356786618</v>
      </c>
      <c r="K24" s="72">
        <f>+J24*I24</f>
        <v>337983.62014071969</v>
      </c>
      <c r="L24" s="62" t="s">
        <v>48</v>
      </c>
      <c r="M24" s="63" t="s">
        <v>41</v>
      </c>
      <c r="N24" s="63" t="s">
        <v>31</v>
      </c>
      <c r="O24" s="63" t="s">
        <v>32</v>
      </c>
      <c r="P24" s="59"/>
      <c r="Q24" s="58"/>
      <c r="R24" s="58">
        <v>1</v>
      </c>
      <c r="S24" s="59"/>
      <c r="T24" s="58"/>
      <c r="U24" s="58">
        <v>2</v>
      </c>
      <c r="V24" s="59"/>
      <c r="W24" s="58">
        <v>2</v>
      </c>
      <c r="X24" s="58"/>
      <c r="Y24" s="59"/>
      <c r="Z24" s="58">
        <v>1</v>
      </c>
      <c r="AA24" s="58"/>
      <c r="AB24" s="58">
        <f t="shared" ref="AB24:AB30" si="3">+SUM(P24:AA24)</f>
        <v>6</v>
      </c>
      <c r="AC24" s="60">
        <f>+P24*J24</f>
        <v>0</v>
      </c>
      <c r="AD24" s="60">
        <f>+Q24*J24</f>
        <v>0</v>
      </c>
      <c r="AE24" s="60">
        <f>+R24*J24</f>
        <v>56330.603356786618</v>
      </c>
      <c r="AF24" s="60">
        <f>+S24*J24</f>
        <v>0</v>
      </c>
      <c r="AG24" s="60">
        <f>+T24*J24</f>
        <v>0</v>
      </c>
      <c r="AH24" s="60">
        <f>+U24*J24</f>
        <v>112661.20671357324</v>
      </c>
      <c r="AI24" s="60">
        <f>+V24*J24</f>
        <v>0</v>
      </c>
      <c r="AJ24" s="60">
        <f>+W24*J24</f>
        <v>112661.20671357324</v>
      </c>
      <c r="AK24" s="60">
        <f>+X24*J24</f>
        <v>0</v>
      </c>
      <c r="AL24" s="60">
        <f>+Y24*J24</f>
        <v>0</v>
      </c>
      <c r="AM24" s="60">
        <f>+Z24*J24</f>
        <v>56330.603356786618</v>
      </c>
      <c r="AN24" s="60">
        <f>+AA24*J24</f>
        <v>0</v>
      </c>
      <c r="AO24" s="60">
        <f>SUM(AC24:AN24)</f>
        <v>337983.62014071969</v>
      </c>
    </row>
    <row r="25" spans="1:41" ht="56.25" x14ac:dyDescent="0.25">
      <c r="A25" s="48" t="s">
        <v>43</v>
      </c>
      <c r="B25" s="48" t="s">
        <v>44</v>
      </c>
      <c r="C25" s="235"/>
      <c r="D25" s="234"/>
      <c r="E25" s="238"/>
      <c r="F25" s="232"/>
      <c r="G25" s="53" t="s">
        <v>49</v>
      </c>
      <c r="H25" s="48" t="s">
        <v>39</v>
      </c>
      <c r="I25" s="55">
        <v>6</v>
      </c>
      <c r="J25" s="71">
        <f>+K25/I25</f>
        <v>112961.9114517565</v>
      </c>
      <c r="K25" s="72">
        <v>677771.46871053905</v>
      </c>
      <c r="L25" s="73" t="s">
        <v>50</v>
      </c>
      <c r="M25" s="74" t="s">
        <v>41</v>
      </c>
      <c r="N25" s="74" t="s">
        <v>31</v>
      </c>
      <c r="O25" s="74" t="s">
        <v>32</v>
      </c>
      <c r="P25" s="59"/>
      <c r="Q25" s="58"/>
      <c r="R25" s="58"/>
      <c r="S25" s="59"/>
      <c r="T25" s="58"/>
      <c r="U25" s="58">
        <v>2</v>
      </c>
      <c r="V25" s="59"/>
      <c r="W25" s="58">
        <v>2</v>
      </c>
      <c r="X25" s="58"/>
      <c r="Y25" s="59"/>
      <c r="Z25" s="58">
        <v>2</v>
      </c>
      <c r="AA25" s="58"/>
      <c r="AB25" s="58">
        <f t="shared" si="3"/>
        <v>6</v>
      </c>
      <c r="AC25" s="60">
        <f>+P25*J25</f>
        <v>0</v>
      </c>
      <c r="AD25" s="60">
        <f>+Q25*J25</f>
        <v>0</v>
      </c>
      <c r="AE25" s="60">
        <f>+R25*J25</f>
        <v>0</v>
      </c>
      <c r="AF25" s="60">
        <f>+S25*J25</f>
        <v>0</v>
      </c>
      <c r="AG25" s="60">
        <f>+T25*J25</f>
        <v>0</v>
      </c>
      <c r="AH25" s="60">
        <f>+U25*J25</f>
        <v>225923.82290351301</v>
      </c>
      <c r="AI25" s="60">
        <f>+V25*J25</f>
        <v>0</v>
      </c>
      <c r="AJ25" s="60">
        <f>+W25*J25</f>
        <v>225923.82290351301</v>
      </c>
      <c r="AK25" s="60">
        <f>+X25*J25</f>
        <v>0</v>
      </c>
      <c r="AL25" s="60">
        <f>+Y25*J25</f>
        <v>0</v>
      </c>
      <c r="AM25" s="60">
        <f>+Z25*J25</f>
        <v>225923.82290351301</v>
      </c>
      <c r="AN25" s="60">
        <f>+AA25*J25</f>
        <v>0</v>
      </c>
      <c r="AO25" s="60">
        <f>SUM(AC25:AN25)</f>
        <v>677771.46871053905</v>
      </c>
    </row>
    <row r="26" spans="1:41" ht="56.25" x14ac:dyDescent="0.25">
      <c r="A26" s="48" t="s">
        <v>43</v>
      </c>
      <c r="B26" s="48" t="s">
        <v>44</v>
      </c>
      <c r="C26" s="235"/>
      <c r="D26" s="234"/>
      <c r="E26" s="238"/>
      <c r="F26" s="232"/>
      <c r="G26" s="50" t="s">
        <v>51</v>
      </c>
      <c r="H26" s="50" t="s">
        <v>52</v>
      </c>
      <c r="I26" s="55">
        <v>6</v>
      </c>
      <c r="J26" s="71">
        <v>27591.866983573829</v>
      </c>
      <c r="K26" s="72">
        <v>165551.20190144298</v>
      </c>
      <c r="L26" s="73" t="s">
        <v>53</v>
      </c>
      <c r="M26" s="74" t="s">
        <v>41</v>
      </c>
      <c r="N26" s="74" t="s">
        <v>31</v>
      </c>
      <c r="O26" s="74" t="s">
        <v>32</v>
      </c>
      <c r="P26" s="59"/>
      <c r="Q26" s="58"/>
      <c r="R26" s="58">
        <v>1</v>
      </c>
      <c r="S26" s="59"/>
      <c r="T26" s="58"/>
      <c r="U26" s="58">
        <v>2</v>
      </c>
      <c r="V26" s="59"/>
      <c r="W26" s="58">
        <v>2</v>
      </c>
      <c r="X26" s="58"/>
      <c r="Y26" s="59"/>
      <c r="Z26" s="58">
        <v>1</v>
      </c>
      <c r="AA26" s="58"/>
      <c r="AB26" s="58">
        <f t="shared" si="3"/>
        <v>6</v>
      </c>
      <c r="AC26" s="60">
        <f>+P26*J26</f>
        <v>0</v>
      </c>
      <c r="AD26" s="60">
        <f>+Q26*J26</f>
        <v>0</v>
      </c>
      <c r="AE26" s="60">
        <f>+R26*J26</f>
        <v>27591.866983573829</v>
      </c>
      <c r="AF26" s="60">
        <f>+S26*J26</f>
        <v>0</v>
      </c>
      <c r="AG26" s="60">
        <f>+T26*J26</f>
        <v>0</v>
      </c>
      <c r="AH26" s="60">
        <f>+U26*J26</f>
        <v>55183.733967147658</v>
      </c>
      <c r="AI26" s="60">
        <f>+V26*J26</f>
        <v>0</v>
      </c>
      <c r="AJ26" s="60">
        <f>+W26*J26</f>
        <v>55183.733967147658</v>
      </c>
      <c r="AK26" s="60">
        <f>+X26*J26</f>
        <v>0</v>
      </c>
      <c r="AL26" s="60">
        <f>+Y26*J26</f>
        <v>0</v>
      </c>
      <c r="AM26" s="60">
        <f>+Z26*J26</f>
        <v>27591.866983573829</v>
      </c>
      <c r="AN26" s="60">
        <f>+AA26*J26</f>
        <v>0</v>
      </c>
      <c r="AO26" s="60">
        <f>SUM(AC26:AN26)</f>
        <v>165551.20190144298</v>
      </c>
    </row>
    <row r="27" spans="1:41" ht="56.25" x14ac:dyDescent="0.25">
      <c r="A27" s="48" t="s">
        <v>43</v>
      </c>
      <c r="B27" s="48" t="s">
        <v>44</v>
      </c>
      <c r="C27" s="235" t="s">
        <v>54</v>
      </c>
      <c r="D27" s="234" t="s">
        <v>55</v>
      </c>
      <c r="E27" s="238">
        <v>4</v>
      </c>
      <c r="F27" s="232" t="s">
        <v>26</v>
      </c>
      <c r="G27" s="50" t="s">
        <v>56</v>
      </c>
      <c r="H27" s="50" t="s">
        <v>52</v>
      </c>
      <c r="I27" s="55">
        <v>4</v>
      </c>
      <c r="J27" s="71">
        <v>33515.549009635171</v>
      </c>
      <c r="K27" s="72">
        <f>+J27*I27</f>
        <v>134062.19603854069</v>
      </c>
      <c r="L27" s="73" t="s">
        <v>53</v>
      </c>
      <c r="M27" s="74" t="s">
        <v>30</v>
      </c>
      <c r="N27" s="74" t="s">
        <v>31</v>
      </c>
      <c r="O27" s="74" t="s">
        <v>32</v>
      </c>
      <c r="P27" s="59"/>
      <c r="Q27" s="58"/>
      <c r="R27" s="58"/>
      <c r="S27" s="59"/>
      <c r="T27" s="58"/>
      <c r="U27" s="58">
        <v>2</v>
      </c>
      <c r="V27" s="59"/>
      <c r="W27" s="58">
        <v>2</v>
      </c>
      <c r="X27" s="58"/>
      <c r="Y27" s="59"/>
      <c r="Z27" s="58"/>
      <c r="AA27" s="58"/>
      <c r="AB27" s="58">
        <f t="shared" si="3"/>
        <v>4</v>
      </c>
      <c r="AC27" s="60">
        <f t="shared" ref="AC27:AC30" si="4">+P27*J27</f>
        <v>0</v>
      </c>
      <c r="AD27" s="60">
        <f t="shared" ref="AD27:AD30" si="5">+Q27*J27</f>
        <v>0</v>
      </c>
      <c r="AE27" s="60">
        <f t="shared" ref="AE27:AE30" si="6">+R27*J27</f>
        <v>0</v>
      </c>
      <c r="AF27" s="60">
        <f t="shared" ref="AF27:AF30" si="7">+S27*J27</f>
        <v>0</v>
      </c>
      <c r="AG27" s="60">
        <f t="shared" ref="AG27:AG30" si="8">+T27*J27</f>
        <v>0</v>
      </c>
      <c r="AH27" s="60">
        <f t="shared" ref="AH27:AH30" si="9">+U27*J27</f>
        <v>67031.098019270343</v>
      </c>
      <c r="AI27" s="60">
        <f t="shared" ref="AI27:AI30" si="10">+V27*J27</f>
        <v>0</v>
      </c>
      <c r="AJ27" s="60">
        <f t="shared" ref="AJ27:AJ30" si="11">+W27*J27</f>
        <v>67031.098019270343</v>
      </c>
      <c r="AK27" s="60">
        <f t="shared" ref="AK27:AK30" si="12">+X27*J27</f>
        <v>0</v>
      </c>
      <c r="AL27" s="60">
        <f t="shared" ref="AL27:AL30" si="13">+Y27*J27</f>
        <v>0</v>
      </c>
      <c r="AM27" s="60">
        <f t="shared" ref="AM27:AM30" si="14">+Z27*J27</f>
        <v>0</v>
      </c>
      <c r="AN27" s="60">
        <f t="shared" ref="AN27:AN30" si="15">+AA27*J27</f>
        <v>0</v>
      </c>
      <c r="AO27" s="60">
        <f t="shared" ref="AO27:AO30" si="16">SUM(AC27:AN27)</f>
        <v>134062.19603854069</v>
      </c>
    </row>
    <row r="28" spans="1:41" ht="56.25" x14ac:dyDescent="0.25">
      <c r="A28" s="48" t="s">
        <v>43</v>
      </c>
      <c r="B28" s="48" t="s">
        <v>44</v>
      </c>
      <c r="C28" s="235"/>
      <c r="D28" s="234"/>
      <c r="E28" s="238"/>
      <c r="F28" s="232"/>
      <c r="G28" s="53" t="s">
        <v>57</v>
      </c>
      <c r="H28" s="75" t="s">
        <v>58</v>
      </c>
      <c r="I28" s="55">
        <v>4</v>
      </c>
      <c r="J28" s="71">
        <v>9043.1791822292107</v>
      </c>
      <c r="K28" s="72">
        <f t="shared" si="1"/>
        <v>36172.716728916843</v>
      </c>
      <c r="L28" s="73" t="s">
        <v>59</v>
      </c>
      <c r="M28" s="74" t="s">
        <v>41</v>
      </c>
      <c r="N28" s="74" t="s">
        <v>31</v>
      </c>
      <c r="O28" s="74" t="s">
        <v>32</v>
      </c>
      <c r="P28" s="59"/>
      <c r="Q28" s="58"/>
      <c r="R28" s="58">
        <v>1</v>
      </c>
      <c r="S28" s="59"/>
      <c r="T28" s="58"/>
      <c r="U28" s="58">
        <v>1</v>
      </c>
      <c r="V28" s="59"/>
      <c r="W28" s="58">
        <v>1</v>
      </c>
      <c r="X28" s="58"/>
      <c r="Y28" s="59"/>
      <c r="Z28" s="58">
        <v>1</v>
      </c>
      <c r="AA28" s="58"/>
      <c r="AB28" s="58">
        <f t="shared" si="3"/>
        <v>4</v>
      </c>
      <c r="AC28" s="60">
        <f t="shared" si="4"/>
        <v>0</v>
      </c>
      <c r="AD28" s="60">
        <f t="shared" si="5"/>
        <v>0</v>
      </c>
      <c r="AE28" s="60">
        <f t="shared" si="6"/>
        <v>9043.1791822292107</v>
      </c>
      <c r="AF28" s="60">
        <f t="shared" si="7"/>
        <v>0</v>
      </c>
      <c r="AG28" s="60">
        <f t="shared" si="8"/>
        <v>0</v>
      </c>
      <c r="AH28" s="60">
        <f t="shared" si="9"/>
        <v>9043.1791822292107</v>
      </c>
      <c r="AI28" s="60">
        <f t="shared" si="10"/>
        <v>0</v>
      </c>
      <c r="AJ28" s="60">
        <f t="shared" si="11"/>
        <v>9043.1791822292107</v>
      </c>
      <c r="AK28" s="60">
        <f t="shared" si="12"/>
        <v>0</v>
      </c>
      <c r="AL28" s="60">
        <f t="shared" si="13"/>
        <v>0</v>
      </c>
      <c r="AM28" s="60">
        <f t="shared" si="14"/>
        <v>9043.1791822292107</v>
      </c>
      <c r="AN28" s="60">
        <f t="shared" si="15"/>
        <v>0</v>
      </c>
      <c r="AO28" s="60">
        <f t="shared" si="16"/>
        <v>36172.716728916843</v>
      </c>
    </row>
    <row r="29" spans="1:41" ht="56.25" x14ac:dyDescent="0.25">
      <c r="A29" s="48" t="s">
        <v>43</v>
      </c>
      <c r="B29" s="48" t="s">
        <v>44</v>
      </c>
      <c r="C29" s="235"/>
      <c r="D29" s="234"/>
      <c r="E29" s="238"/>
      <c r="F29" s="232"/>
      <c r="G29" s="50" t="s">
        <v>60</v>
      </c>
      <c r="H29" s="50" t="s">
        <v>52</v>
      </c>
      <c r="I29" s="55">
        <v>4</v>
      </c>
      <c r="J29" s="71">
        <v>16757.774504817586</v>
      </c>
      <c r="K29" s="72">
        <f>+J29*I29</f>
        <v>67031.098019270343</v>
      </c>
      <c r="L29" s="73" t="s">
        <v>53</v>
      </c>
      <c r="M29" s="74" t="s">
        <v>30</v>
      </c>
      <c r="N29" s="74" t="s">
        <v>31</v>
      </c>
      <c r="O29" s="74" t="s">
        <v>32</v>
      </c>
      <c r="P29" s="59"/>
      <c r="Q29" s="58"/>
      <c r="R29" s="58">
        <v>1</v>
      </c>
      <c r="S29" s="59"/>
      <c r="T29" s="58"/>
      <c r="U29" s="58">
        <v>1</v>
      </c>
      <c r="V29" s="59"/>
      <c r="W29" s="58">
        <v>1</v>
      </c>
      <c r="X29" s="58"/>
      <c r="Y29" s="59"/>
      <c r="Z29" s="58">
        <v>1</v>
      </c>
      <c r="AA29" s="58"/>
      <c r="AB29" s="58">
        <f t="shared" si="3"/>
        <v>4</v>
      </c>
      <c r="AC29" s="60">
        <f t="shared" si="4"/>
        <v>0</v>
      </c>
      <c r="AD29" s="60">
        <f t="shared" si="5"/>
        <v>0</v>
      </c>
      <c r="AE29" s="60">
        <f t="shared" si="6"/>
        <v>16757.774504817586</v>
      </c>
      <c r="AF29" s="60">
        <f t="shared" si="7"/>
        <v>0</v>
      </c>
      <c r="AG29" s="60">
        <f t="shared" si="8"/>
        <v>0</v>
      </c>
      <c r="AH29" s="60">
        <f t="shared" si="9"/>
        <v>16757.774504817586</v>
      </c>
      <c r="AI29" s="60">
        <f t="shared" si="10"/>
        <v>0</v>
      </c>
      <c r="AJ29" s="60">
        <f t="shared" si="11"/>
        <v>16757.774504817586</v>
      </c>
      <c r="AK29" s="60">
        <f t="shared" si="12"/>
        <v>0</v>
      </c>
      <c r="AL29" s="60">
        <f t="shared" si="13"/>
        <v>0</v>
      </c>
      <c r="AM29" s="60">
        <f t="shared" si="14"/>
        <v>16757.774504817586</v>
      </c>
      <c r="AN29" s="60">
        <f t="shared" si="15"/>
        <v>0</v>
      </c>
      <c r="AO29" s="60">
        <f t="shared" si="16"/>
        <v>67031.098019270343</v>
      </c>
    </row>
    <row r="30" spans="1:41" ht="56.25" x14ac:dyDescent="0.25">
      <c r="A30" s="48" t="s">
        <v>43</v>
      </c>
      <c r="B30" s="48" t="s">
        <v>44</v>
      </c>
      <c r="C30" s="49" t="s">
        <v>61</v>
      </c>
      <c r="D30" s="50" t="s">
        <v>62</v>
      </c>
      <c r="E30" s="51">
        <v>4</v>
      </c>
      <c r="F30" s="52" t="s">
        <v>26</v>
      </c>
      <c r="G30" s="50" t="s">
        <v>56</v>
      </c>
      <c r="H30" s="50" t="s">
        <v>52</v>
      </c>
      <c r="I30" s="55">
        <v>4</v>
      </c>
      <c r="J30" s="71">
        <v>30163.994108671657</v>
      </c>
      <c r="K30" s="72">
        <f>+J30*I30</f>
        <v>120655.97643468663</v>
      </c>
      <c r="L30" s="73" t="s">
        <v>53</v>
      </c>
      <c r="M30" s="74" t="s">
        <v>30</v>
      </c>
      <c r="N30" s="74" t="s">
        <v>31</v>
      </c>
      <c r="O30" s="74" t="s">
        <v>32</v>
      </c>
      <c r="P30" s="59"/>
      <c r="Q30" s="58"/>
      <c r="R30" s="58"/>
      <c r="S30" s="59"/>
      <c r="T30" s="58"/>
      <c r="U30" s="58">
        <v>2</v>
      </c>
      <c r="V30" s="59"/>
      <c r="W30" s="58">
        <v>2</v>
      </c>
      <c r="X30" s="58"/>
      <c r="Y30" s="59"/>
      <c r="Z30" s="58"/>
      <c r="AA30" s="58"/>
      <c r="AB30" s="58">
        <f t="shared" si="3"/>
        <v>4</v>
      </c>
      <c r="AC30" s="60">
        <f t="shared" si="4"/>
        <v>0</v>
      </c>
      <c r="AD30" s="60">
        <f t="shared" si="5"/>
        <v>0</v>
      </c>
      <c r="AE30" s="60">
        <f t="shared" si="6"/>
        <v>0</v>
      </c>
      <c r="AF30" s="60">
        <f t="shared" si="7"/>
        <v>0</v>
      </c>
      <c r="AG30" s="60">
        <f t="shared" si="8"/>
        <v>0</v>
      </c>
      <c r="AH30" s="60">
        <f t="shared" si="9"/>
        <v>60327.988217343314</v>
      </c>
      <c r="AI30" s="60">
        <f t="shared" si="10"/>
        <v>0</v>
      </c>
      <c r="AJ30" s="60">
        <f t="shared" si="11"/>
        <v>60327.988217343314</v>
      </c>
      <c r="AK30" s="60">
        <f t="shared" si="12"/>
        <v>0</v>
      </c>
      <c r="AL30" s="60">
        <f t="shared" si="13"/>
        <v>0</v>
      </c>
      <c r="AM30" s="60">
        <f t="shared" si="14"/>
        <v>0</v>
      </c>
      <c r="AN30" s="60">
        <f t="shared" si="15"/>
        <v>0</v>
      </c>
      <c r="AO30" s="60">
        <f t="shared" si="16"/>
        <v>120655.97643468663</v>
      </c>
    </row>
    <row r="31" spans="1:41" x14ac:dyDescent="0.25">
      <c r="A31" s="64"/>
      <c r="B31" s="65"/>
      <c r="C31" s="31"/>
      <c r="D31" s="32" t="s">
        <v>42</v>
      </c>
      <c r="E31" s="33"/>
      <c r="F31" s="66"/>
      <c r="G31" s="65"/>
      <c r="H31" s="67"/>
      <c r="I31" s="68"/>
      <c r="J31" s="34"/>
      <c r="K31" s="69">
        <f>SUM(K24:K30)</f>
        <v>1539228.2779741162</v>
      </c>
      <c r="L31" s="68"/>
      <c r="M31" s="35"/>
      <c r="N31" s="35"/>
      <c r="O31" s="35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69">
        <f t="shared" ref="AC31:AO31" si="17">SUM(AC24:AC30)</f>
        <v>0</v>
      </c>
      <c r="AD31" s="69">
        <f t="shared" si="17"/>
        <v>0</v>
      </c>
      <c r="AE31" s="69">
        <f t="shared" si="17"/>
        <v>109723.42402740725</v>
      </c>
      <c r="AF31" s="69">
        <f t="shared" si="17"/>
        <v>0</v>
      </c>
      <c r="AG31" s="69">
        <f t="shared" si="17"/>
        <v>0</v>
      </c>
      <c r="AH31" s="69">
        <f t="shared" si="17"/>
        <v>546928.80350789439</v>
      </c>
      <c r="AI31" s="69">
        <f t="shared" si="17"/>
        <v>0</v>
      </c>
      <c r="AJ31" s="69">
        <f t="shared" si="17"/>
        <v>546928.80350789439</v>
      </c>
      <c r="AK31" s="69">
        <f t="shared" si="17"/>
        <v>0</v>
      </c>
      <c r="AL31" s="69">
        <f t="shared" si="17"/>
        <v>0</v>
      </c>
      <c r="AM31" s="69">
        <f t="shared" si="17"/>
        <v>335647.24693092029</v>
      </c>
      <c r="AN31" s="69">
        <f t="shared" si="17"/>
        <v>0</v>
      </c>
      <c r="AO31" s="69">
        <f t="shared" si="17"/>
        <v>1539228.2779741162</v>
      </c>
    </row>
    <row r="32" spans="1:41" ht="56.25" x14ac:dyDescent="0.25">
      <c r="A32" s="48" t="s">
        <v>22</v>
      </c>
      <c r="B32" s="48" t="s">
        <v>63</v>
      </c>
      <c r="C32" s="235" t="s">
        <v>64</v>
      </c>
      <c r="D32" s="234" t="s">
        <v>65</v>
      </c>
      <c r="E32" s="51">
        <v>1</v>
      </c>
      <c r="F32" s="54" t="s">
        <v>26</v>
      </c>
      <c r="G32" s="76" t="s">
        <v>66</v>
      </c>
      <c r="H32" s="77" t="s">
        <v>39</v>
      </c>
      <c r="I32" s="55">
        <v>1</v>
      </c>
      <c r="J32" s="71">
        <v>134505.12347354137</v>
      </c>
      <c r="K32" s="72">
        <f>+J32*I32</f>
        <v>134505.12347354137</v>
      </c>
      <c r="L32" s="73" t="s">
        <v>67</v>
      </c>
      <c r="M32" s="74" t="s">
        <v>41</v>
      </c>
      <c r="N32" s="74" t="s">
        <v>31</v>
      </c>
      <c r="O32" s="74" t="s">
        <v>32</v>
      </c>
      <c r="Q32" s="58"/>
      <c r="R32" s="58"/>
      <c r="T32" s="58"/>
      <c r="U32" s="58">
        <v>1</v>
      </c>
      <c r="W32" s="58"/>
      <c r="X32" s="58"/>
      <c r="Z32" s="58"/>
      <c r="AA32" s="58"/>
      <c r="AB32" s="58">
        <f t="shared" ref="AB32:AB36" si="18">+SUM(P32:AA32)</f>
        <v>1</v>
      </c>
      <c r="AC32" s="60">
        <f t="shared" ref="AC32:AC36" si="19">+P32*J32</f>
        <v>0</v>
      </c>
      <c r="AD32" s="60">
        <f t="shared" ref="AD32:AD36" si="20">+Q32*J32</f>
        <v>0</v>
      </c>
      <c r="AE32" s="60">
        <f t="shared" ref="AE32:AE36" si="21">+R32*J32</f>
        <v>0</v>
      </c>
      <c r="AF32" s="60">
        <f t="shared" ref="AF32:AF36" si="22">+S32*J32</f>
        <v>0</v>
      </c>
      <c r="AG32" s="60">
        <f t="shared" ref="AG32:AG36" si="23">+T32*J32</f>
        <v>0</v>
      </c>
      <c r="AH32" s="60">
        <f t="shared" ref="AH32:AH36" si="24">+U32*J32</f>
        <v>134505.12347354137</v>
      </c>
      <c r="AI32" s="60">
        <f t="shared" ref="AI32:AI36" si="25">+V32*J32</f>
        <v>0</v>
      </c>
      <c r="AJ32" s="60">
        <f t="shared" ref="AJ32:AJ36" si="26">+W32*J32</f>
        <v>0</v>
      </c>
      <c r="AK32" s="60">
        <f t="shared" ref="AK32:AK36" si="27">+X32*J32</f>
        <v>0</v>
      </c>
      <c r="AL32" s="60">
        <f t="shared" ref="AL32:AL36" si="28">+Y32*J32</f>
        <v>0</v>
      </c>
      <c r="AM32" s="60">
        <f t="shared" ref="AM32:AM36" si="29">+Z32*J32</f>
        <v>0</v>
      </c>
      <c r="AN32" s="60">
        <f t="shared" ref="AN32:AN36" si="30">+AA32*J32</f>
        <v>0</v>
      </c>
      <c r="AO32" s="60">
        <f t="shared" ref="AO32:AO36" si="31">SUM(AC32:AN32)</f>
        <v>134505.12347354137</v>
      </c>
    </row>
    <row r="33" spans="1:41" ht="45" x14ac:dyDescent="0.25">
      <c r="A33" s="48" t="s">
        <v>22</v>
      </c>
      <c r="B33" s="48" t="s">
        <v>63</v>
      </c>
      <c r="C33" s="235"/>
      <c r="D33" s="234"/>
      <c r="E33" s="51">
        <v>25</v>
      </c>
      <c r="F33" s="54" t="s">
        <v>26</v>
      </c>
      <c r="G33" s="76" t="s">
        <v>68</v>
      </c>
      <c r="H33" s="77" t="s">
        <v>39</v>
      </c>
      <c r="I33" s="55">
        <v>25</v>
      </c>
      <c r="J33" s="71">
        <v>4546.4399999999996</v>
      </c>
      <c r="K33" s="72">
        <f>+J33*I33</f>
        <v>113660.99999999999</v>
      </c>
      <c r="L33" s="78" t="s">
        <v>69</v>
      </c>
      <c r="M33" s="63" t="s">
        <v>70</v>
      </c>
      <c r="N33" s="63" t="s">
        <v>31</v>
      </c>
      <c r="O33" s="63" t="s">
        <v>32</v>
      </c>
      <c r="Q33" s="58"/>
      <c r="R33" s="58">
        <v>5</v>
      </c>
      <c r="T33" s="58"/>
      <c r="U33" s="58">
        <v>10</v>
      </c>
      <c r="W33" s="58">
        <v>5</v>
      </c>
      <c r="X33" s="58"/>
      <c r="Z33" s="58">
        <v>5</v>
      </c>
      <c r="AA33" s="58"/>
      <c r="AB33" s="58">
        <f t="shared" si="18"/>
        <v>25</v>
      </c>
      <c r="AC33" s="60">
        <f t="shared" si="19"/>
        <v>0</v>
      </c>
      <c r="AD33" s="60">
        <f t="shared" si="20"/>
        <v>0</v>
      </c>
      <c r="AE33" s="60">
        <f t="shared" si="21"/>
        <v>22732.199999999997</v>
      </c>
      <c r="AF33" s="60">
        <f t="shared" si="22"/>
        <v>0</v>
      </c>
      <c r="AG33" s="60">
        <f t="shared" si="23"/>
        <v>0</v>
      </c>
      <c r="AH33" s="60">
        <f t="shared" si="24"/>
        <v>45464.399999999994</v>
      </c>
      <c r="AI33" s="60">
        <f t="shared" si="25"/>
        <v>0</v>
      </c>
      <c r="AJ33" s="60">
        <f t="shared" si="26"/>
        <v>22732.199999999997</v>
      </c>
      <c r="AK33" s="60">
        <f t="shared" si="27"/>
        <v>0</v>
      </c>
      <c r="AL33" s="60">
        <f t="shared" si="28"/>
        <v>0</v>
      </c>
      <c r="AM33" s="60">
        <f t="shared" si="29"/>
        <v>22732.199999999997</v>
      </c>
      <c r="AN33" s="60">
        <f t="shared" si="30"/>
        <v>0</v>
      </c>
      <c r="AO33" s="60">
        <f t="shared" si="31"/>
        <v>113660.99999999999</v>
      </c>
    </row>
    <row r="34" spans="1:41" ht="67.5" x14ac:dyDescent="0.25">
      <c r="A34" s="48" t="s">
        <v>22</v>
      </c>
      <c r="B34" s="48" t="s">
        <v>63</v>
      </c>
      <c r="C34" s="49" t="s">
        <v>71</v>
      </c>
      <c r="D34" s="50" t="s">
        <v>1159</v>
      </c>
      <c r="E34" s="51">
        <v>16</v>
      </c>
      <c r="F34" s="54" t="s">
        <v>26</v>
      </c>
      <c r="G34" s="50" t="s">
        <v>56</v>
      </c>
      <c r="H34" s="77" t="s">
        <v>39</v>
      </c>
      <c r="I34" s="55">
        <v>16</v>
      </c>
      <c r="J34" s="71">
        <v>124007.53133565014</v>
      </c>
      <c r="K34" s="72">
        <f>+J34*I34</f>
        <v>1984120.5013704023</v>
      </c>
      <c r="L34" s="73" t="s">
        <v>67</v>
      </c>
      <c r="M34" s="74" t="s">
        <v>30</v>
      </c>
      <c r="N34" s="74" t="s">
        <v>31</v>
      </c>
      <c r="O34" s="74" t="s">
        <v>32</v>
      </c>
      <c r="Q34" s="58"/>
      <c r="R34" s="58">
        <v>4</v>
      </c>
      <c r="T34" s="58"/>
      <c r="U34" s="58">
        <v>4</v>
      </c>
      <c r="W34" s="58">
        <v>4</v>
      </c>
      <c r="X34" s="58"/>
      <c r="Z34" s="58">
        <v>4</v>
      </c>
      <c r="AA34" s="58"/>
      <c r="AB34" s="58">
        <f t="shared" si="18"/>
        <v>16</v>
      </c>
      <c r="AC34" s="60">
        <f t="shared" si="19"/>
        <v>0</v>
      </c>
      <c r="AD34" s="60">
        <f t="shared" si="20"/>
        <v>0</v>
      </c>
      <c r="AE34" s="60">
        <f t="shared" si="21"/>
        <v>496030.12534260057</v>
      </c>
      <c r="AF34" s="60">
        <f t="shared" si="22"/>
        <v>0</v>
      </c>
      <c r="AG34" s="60">
        <f t="shared" si="23"/>
        <v>0</v>
      </c>
      <c r="AH34" s="60">
        <f t="shared" si="24"/>
        <v>496030.12534260057</v>
      </c>
      <c r="AI34" s="60">
        <f t="shared" si="25"/>
        <v>0</v>
      </c>
      <c r="AJ34" s="60">
        <f t="shared" si="26"/>
        <v>496030.12534260057</v>
      </c>
      <c r="AK34" s="60">
        <f t="shared" si="27"/>
        <v>0</v>
      </c>
      <c r="AL34" s="60">
        <f t="shared" si="28"/>
        <v>0</v>
      </c>
      <c r="AM34" s="60">
        <f t="shared" si="29"/>
        <v>496030.12534260057</v>
      </c>
      <c r="AN34" s="60">
        <f t="shared" si="30"/>
        <v>0</v>
      </c>
      <c r="AO34" s="60">
        <f t="shared" si="31"/>
        <v>1984120.5013704023</v>
      </c>
    </row>
    <row r="35" spans="1:41" ht="45" x14ac:dyDescent="0.25">
      <c r="A35" s="48" t="s">
        <v>22</v>
      </c>
      <c r="B35" s="48" t="s">
        <v>63</v>
      </c>
      <c r="C35" s="49" t="s">
        <v>72</v>
      </c>
      <c r="D35" s="50" t="s">
        <v>73</v>
      </c>
      <c r="E35" s="51">
        <v>4</v>
      </c>
      <c r="F35" s="54" t="s">
        <v>26</v>
      </c>
      <c r="G35" s="50" t="s">
        <v>56</v>
      </c>
      <c r="H35" s="77" t="s">
        <v>39</v>
      </c>
      <c r="I35" s="55">
        <v>4</v>
      </c>
      <c r="J35" s="71">
        <v>134062.19603854069</v>
      </c>
      <c r="K35" s="72">
        <f>+J35*I35</f>
        <v>536248.78415416274</v>
      </c>
      <c r="L35" s="73" t="s">
        <v>67</v>
      </c>
      <c r="M35" s="74" t="s">
        <v>30</v>
      </c>
      <c r="N35" s="74" t="s">
        <v>31</v>
      </c>
      <c r="O35" s="74" t="s">
        <v>32</v>
      </c>
      <c r="Q35" s="58"/>
      <c r="R35" s="58"/>
      <c r="T35" s="58"/>
      <c r="U35" s="58">
        <v>2</v>
      </c>
      <c r="W35" s="58">
        <v>2</v>
      </c>
      <c r="X35" s="58"/>
      <c r="Z35" s="58"/>
      <c r="AA35" s="58"/>
      <c r="AB35" s="58">
        <f t="shared" si="18"/>
        <v>4</v>
      </c>
      <c r="AC35" s="60">
        <f t="shared" si="19"/>
        <v>0</v>
      </c>
      <c r="AD35" s="60">
        <f t="shared" si="20"/>
        <v>0</v>
      </c>
      <c r="AE35" s="60">
        <f t="shared" si="21"/>
        <v>0</v>
      </c>
      <c r="AF35" s="60">
        <f t="shared" si="22"/>
        <v>0</v>
      </c>
      <c r="AG35" s="60">
        <f t="shared" si="23"/>
        <v>0</v>
      </c>
      <c r="AH35" s="60">
        <f t="shared" si="24"/>
        <v>268124.39207708137</v>
      </c>
      <c r="AI35" s="60">
        <f t="shared" si="25"/>
        <v>0</v>
      </c>
      <c r="AJ35" s="60">
        <f t="shared" si="26"/>
        <v>268124.39207708137</v>
      </c>
      <c r="AK35" s="60">
        <f t="shared" si="27"/>
        <v>0</v>
      </c>
      <c r="AL35" s="60">
        <f t="shared" si="28"/>
        <v>0</v>
      </c>
      <c r="AM35" s="60">
        <f t="shared" si="29"/>
        <v>0</v>
      </c>
      <c r="AN35" s="60">
        <f t="shared" si="30"/>
        <v>0</v>
      </c>
      <c r="AO35" s="60">
        <f t="shared" si="31"/>
        <v>536248.78415416274</v>
      </c>
    </row>
    <row r="36" spans="1:41" ht="45" x14ac:dyDescent="0.25">
      <c r="A36" s="48" t="s">
        <v>22</v>
      </c>
      <c r="B36" s="48" t="s">
        <v>63</v>
      </c>
      <c r="C36" s="49" t="s">
        <v>74</v>
      </c>
      <c r="D36" s="50" t="s">
        <v>75</v>
      </c>
      <c r="E36" s="51">
        <v>10</v>
      </c>
      <c r="F36" s="54" t="s">
        <v>26</v>
      </c>
      <c r="G36" s="53" t="s">
        <v>57</v>
      </c>
      <c r="H36" s="54" t="s">
        <v>76</v>
      </c>
      <c r="I36" s="55">
        <v>10</v>
      </c>
      <c r="J36" s="56">
        <v>6365.4</v>
      </c>
      <c r="K36" s="79">
        <f t="shared" ref="K36:K46" si="32">I36*J36</f>
        <v>63654</v>
      </c>
      <c r="L36" s="73" t="s">
        <v>59</v>
      </c>
      <c r="M36" s="74" t="s">
        <v>70</v>
      </c>
      <c r="N36" s="74" t="s">
        <v>31</v>
      </c>
      <c r="O36" s="74" t="s">
        <v>32</v>
      </c>
      <c r="Q36" s="58"/>
      <c r="R36" s="58">
        <v>2</v>
      </c>
      <c r="T36" s="58"/>
      <c r="U36" s="58">
        <v>3</v>
      </c>
      <c r="W36" s="58">
        <v>3</v>
      </c>
      <c r="X36" s="58"/>
      <c r="Z36" s="58">
        <v>2</v>
      </c>
      <c r="AA36" s="58"/>
      <c r="AB36" s="58">
        <f t="shared" si="18"/>
        <v>10</v>
      </c>
      <c r="AC36" s="60">
        <f t="shared" si="19"/>
        <v>0</v>
      </c>
      <c r="AD36" s="60">
        <f t="shared" si="20"/>
        <v>0</v>
      </c>
      <c r="AE36" s="60">
        <f t="shared" si="21"/>
        <v>12730.8</v>
      </c>
      <c r="AF36" s="60">
        <f t="shared" si="22"/>
        <v>0</v>
      </c>
      <c r="AG36" s="60">
        <f t="shared" si="23"/>
        <v>0</v>
      </c>
      <c r="AH36" s="60">
        <f t="shared" si="24"/>
        <v>19096.199999999997</v>
      </c>
      <c r="AI36" s="60">
        <f t="shared" si="25"/>
        <v>0</v>
      </c>
      <c r="AJ36" s="60">
        <f t="shared" si="26"/>
        <v>19096.199999999997</v>
      </c>
      <c r="AK36" s="60">
        <f t="shared" si="27"/>
        <v>0</v>
      </c>
      <c r="AL36" s="60">
        <f t="shared" si="28"/>
        <v>0</v>
      </c>
      <c r="AM36" s="60">
        <f t="shared" si="29"/>
        <v>12730.8</v>
      </c>
      <c r="AN36" s="60">
        <f t="shared" si="30"/>
        <v>0</v>
      </c>
      <c r="AO36" s="60">
        <f t="shared" si="31"/>
        <v>63654</v>
      </c>
    </row>
    <row r="37" spans="1:41" x14ac:dyDescent="0.25">
      <c r="A37" s="64"/>
      <c r="B37" s="65"/>
      <c r="C37" s="31"/>
      <c r="D37" s="32" t="s">
        <v>42</v>
      </c>
      <c r="E37" s="33"/>
      <c r="F37" s="66"/>
      <c r="G37" s="65"/>
      <c r="H37" s="67"/>
      <c r="I37" s="68"/>
      <c r="J37" s="34"/>
      <c r="K37" s="69">
        <f>SUM(K32:K36)</f>
        <v>2832189.4089981066</v>
      </c>
      <c r="L37" s="68"/>
      <c r="M37" s="35"/>
      <c r="N37" s="35"/>
      <c r="O37" s="35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69">
        <f t="shared" ref="AC37:AO37" si="33">SUM(AC32:AC36)</f>
        <v>0</v>
      </c>
      <c r="AD37" s="69">
        <f t="shared" si="33"/>
        <v>0</v>
      </c>
      <c r="AE37" s="69">
        <f t="shared" si="33"/>
        <v>531493.12534260063</v>
      </c>
      <c r="AF37" s="69">
        <f t="shared" si="33"/>
        <v>0</v>
      </c>
      <c r="AG37" s="69">
        <f t="shared" si="33"/>
        <v>0</v>
      </c>
      <c r="AH37" s="69">
        <f t="shared" si="33"/>
        <v>963220.24089322332</v>
      </c>
      <c r="AI37" s="69">
        <f t="shared" si="33"/>
        <v>0</v>
      </c>
      <c r="AJ37" s="69">
        <f t="shared" si="33"/>
        <v>805982.91741968191</v>
      </c>
      <c r="AK37" s="69">
        <f t="shared" si="33"/>
        <v>0</v>
      </c>
      <c r="AL37" s="69">
        <f t="shared" si="33"/>
        <v>0</v>
      </c>
      <c r="AM37" s="69">
        <f t="shared" si="33"/>
        <v>531493.12534260063</v>
      </c>
      <c r="AN37" s="69">
        <f t="shared" si="33"/>
        <v>0</v>
      </c>
      <c r="AO37" s="69">
        <f t="shared" si="33"/>
        <v>2832189.4089981066</v>
      </c>
    </row>
    <row r="38" spans="1:41" ht="45" x14ac:dyDescent="0.25">
      <c r="A38" s="48" t="s">
        <v>43</v>
      </c>
      <c r="B38" s="48" t="s">
        <v>77</v>
      </c>
      <c r="C38" s="49" t="s">
        <v>78</v>
      </c>
      <c r="D38" s="80" t="s">
        <v>79</v>
      </c>
      <c r="E38" s="51">
        <v>1</v>
      </c>
      <c r="F38" s="52" t="s">
        <v>26</v>
      </c>
      <c r="G38" s="50" t="s">
        <v>80</v>
      </c>
      <c r="H38" s="54" t="s">
        <v>52</v>
      </c>
      <c r="I38" s="55">
        <v>1</v>
      </c>
      <c r="J38" s="71">
        <v>1515567.8359762933</v>
      </c>
      <c r="K38" s="72">
        <f t="shared" si="32"/>
        <v>1515567.8359762933</v>
      </c>
      <c r="L38" s="73" t="s">
        <v>81</v>
      </c>
      <c r="M38" s="74" t="s">
        <v>30</v>
      </c>
      <c r="N38" s="74" t="s">
        <v>31</v>
      </c>
      <c r="O38" s="74" t="s">
        <v>32</v>
      </c>
      <c r="Q38" s="58"/>
      <c r="R38" s="58"/>
      <c r="T38" s="58"/>
      <c r="U38" s="58">
        <v>1</v>
      </c>
      <c r="W38" s="58"/>
      <c r="X38" s="58"/>
      <c r="Z38" s="58"/>
      <c r="AA38" s="58"/>
      <c r="AB38" s="58">
        <f t="shared" ref="AB38:AB39" si="34">+SUM(P38:AA38)</f>
        <v>1</v>
      </c>
      <c r="AC38" s="60">
        <f t="shared" ref="AC38:AC39" si="35">+P38*J38</f>
        <v>0</v>
      </c>
      <c r="AD38" s="60">
        <f t="shared" ref="AD38:AD39" si="36">+Q38*J38</f>
        <v>0</v>
      </c>
      <c r="AE38" s="60">
        <f t="shared" ref="AE38:AE39" si="37">+R38*J38</f>
        <v>0</v>
      </c>
      <c r="AF38" s="60">
        <f t="shared" ref="AF38:AF39" si="38">+S38*J38</f>
        <v>0</v>
      </c>
      <c r="AG38" s="60">
        <f t="shared" ref="AG38:AG39" si="39">+T38*J38</f>
        <v>0</v>
      </c>
      <c r="AH38" s="60">
        <f t="shared" ref="AH38:AH39" si="40">+U38*J38</f>
        <v>1515567.8359762933</v>
      </c>
      <c r="AI38" s="60">
        <f t="shared" ref="AI38:AI39" si="41">+V38*J38</f>
        <v>0</v>
      </c>
      <c r="AJ38" s="60">
        <f t="shared" ref="AJ38:AJ39" si="42">+W38*J38</f>
        <v>0</v>
      </c>
      <c r="AK38" s="60">
        <f t="shared" ref="AK38:AK39" si="43">+X38*J38</f>
        <v>0</v>
      </c>
      <c r="AL38" s="60">
        <f t="shared" ref="AL38:AL39" si="44">+Y38*J38</f>
        <v>0</v>
      </c>
      <c r="AM38" s="60">
        <f t="shared" ref="AM38:AM39" si="45">+Z38*J38</f>
        <v>0</v>
      </c>
      <c r="AN38" s="60">
        <f t="shared" ref="AN38:AN39" si="46">+AA38*J38</f>
        <v>0</v>
      </c>
      <c r="AO38" s="60">
        <f t="shared" ref="AO38:AO39" si="47">SUM(AC38:AN38)</f>
        <v>1515567.8359762933</v>
      </c>
    </row>
    <row r="39" spans="1:41" ht="45" x14ac:dyDescent="0.25">
      <c r="A39" s="48" t="s">
        <v>43</v>
      </c>
      <c r="B39" s="48" t="s">
        <v>77</v>
      </c>
      <c r="C39" s="49" t="s">
        <v>82</v>
      </c>
      <c r="D39" s="80" t="s">
        <v>83</v>
      </c>
      <c r="E39" s="51">
        <v>4</v>
      </c>
      <c r="F39" s="52" t="s">
        <v>26</v>
      </c>
      <c r="G39" s="50" t="s">
        <v>84</v>
      </c>
      <c r="H39" s="54" t="s">
        <v>52</v>
      </c>
      <c r="I39" s="55">
        <v>4</v>
      </c>
      <c r="J39" s="71">
        <v>100027.47717443536</v>
      </c>
      <c r="K39" s="72">
        <f t="shared" si="32"/>
        <v>400109.90869774146</v>
      </c>
      <c r="L39" s="73" t="s">
        <v>81</v>
      </c>
      <c r="M39" s="74" t="s">
        <v>30</v>
      </c>
      <c r="N39" s="74" t="s">
        <v>31</v>
      </c>
      <c r="O39" s="74" t="s">
        <v>32</v>
      </c>
      <c r="Q39" s="58"/>
      <c r="R39" s="58">
        <v>1</v>
      </c>
      <c r="T39" s="58"/>
      <c r="U39" s="58">
        <v>1</v>
      </c>
      <c r="W39" s="58">
        <v>1</v>
      </c>
      <c r="X39" s="58"/>
      <c r="Z39" s="58">
        <v>1</v>
      </c>
      <c r="AA39" s="58"/>
      <c r="AB39" s="58">
        <f t="shared" si="34"/>
        <v>4</v>
      </c>
      <c r="AC39" s="60">
        <f t="shared" si="35"/>
        <v>0</v>
      </c>
      <c r="AD39" s="60">
        <f t="shared" si="36"/>
        <v>0</v>
      </c>
      <c r="AE39" s="60">
        <f t="shared" si="37"/>
        <v>100027.47717443536</v>
      </c>
      <c r="AF39" s="60">
        <f t="shared" si="38"/>
        <v>0</v>
      </c>
      <c r="AG39" s="60">
        <f t="shared" si="39"/>
        <v>0</v>
      </c>
      <c r="AH39" s="60">
        <f t="shared" si="40"/>
        <v>100027.47717443536</v>
      </c>
      <c r="AI39" s="60">
        <f t="shared" si="41"/>
        <v>0</v>
      </c>
      <c r="AJ39" s="60">
        <f t="shared" si="42"/>
        <v>100027.47717443536</v>
      </c>
      <c r="AK39" s="60">
        <f t="shared" si="43"/>
        <v>0</v>
      </c>
      <c r="AL39" s="60">
        <f t="shared" si="44"/>
        <v>0</v>
      </c>
      <c r="AM39" s="60">
        <f t="shared" si="45"/>
        <v>100027.47717443536</v>
      </c>
      <c r="AN39" s="60">
        <f t="shared" si="46"/>
        <v>0</v>
      </c>
      <c r="AO39" s="60">
        <f t="shared" si="47"/>
        <v>400109.90869774146</v>
      </c>
    </row>
    <row r="40" spans="1:41" x14ac:dyDescent="0.25">
      <c r="A40" s="64"/>
      <c r="B40" s="65"/>
      <c r="C40" s="31"/>
      <c r="D40" s="32" t="s">
        <v>42</v>
      </c>
      <c r="E40" s="33"/>
      <c r="F40" s="66"/>
      <c r="G40" s="65"/>
      <c r="H40" s="67"/>
      <c r="I40" s="68"/>
      <c r="J40" s="34"/>
      <c r="K40" s="69">
        <f>SUM(K38:K39)</f>
        <v>1915677.7446740349</v>
      </c>
      <c r="L40" s="68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69">
        <f t="shared" ref="AC40:AO40" si="48">SUM(AC38:AC39)</f>
        <v>0</v>
      </c>
      <c r="AD40" s="69">
        <f t="shared" si="48"/>
        <v>0</v>
      </c>
      <c r="AE40" s="69">
        <f t="shared" si="48"/>
        <v>100027.47717443536</v>
      </c>
      <c r="AF40" s="69">
        <f t="shared" si="48"/>
        <v>0</v>
      </c>
      <c r="AG40" s="69">
        <f t="shared" si="48"/>
        <v>0</v>
      </c>
      <c r="AH40" s="69">
        <f t="shared" si="48"/>
        <v>1615595.3131507286</v>
      </c>
      <c r="AI40" s="69">
        <f t="shared" si="48"/>
        <v>0</v>
      </c>
      <c r="AJ40" s="69">
        <f t="shared" si="48"/>
        <v>100027.47717443536</v>
      </c>
      <c r="AK40" s="69">
        <f t="shared" si="48"/>
        <v>0</v>
      </c>
      <c r="AL40" s="69">
        <f t="shared" si="48"/>
        <v>0</v>
      </c>
      <c r="AM40" s="69">
        <f t="shared" si="48"/>
        <v>100027.47717443536</v>
      </c>
      <c r="AN40" s="69">
        <f t="shared" si="48"/>
        <v>0</v>
      </c>
      <c r="AO40" s="69">
        <f t="shared" si="48"/>
        <v>1915677.7446740349</v>
      </c>
    </row>
    <row r="41" spans="1:41" s="82" customFormat="1" ht="45" x14ac:dyDescent="0.25">
      <c r="A41" s="53" t="s">
        <v>43</v>
      </c>
      <c r="B41" s="53" t="s">
        <v>63</v>
      </c>
      <c r="C41" s="49" t="s">
        <v>85</v>
      </c>
      <c r="D41" s="53" t="s">
        <v>86</v>
      </c>
      <c r="E41" s="51">
        <v>1</v>
      </c>
      <c r="F41" s="54" t="s">
        <v>26</v>
      </c>
      <c r="G41" s="50" t="s">
        <v>87</v>
      </c>
      <c r="H41" s="50" t="s">
        <v>52</v>
      </c>
      <c r="I41" s="55">
        <v>1</v>
      </c>
      <c r="J41" s="71">
        <v>12000</v>
      </c>
      <c r="K41" s="72">
        <f t="shared" si="32"/>
        <v>12000</v>
      </c>
      <c r="L41" s="81" t="s">
        <v>88</v>
      </c>
      <c r="M41" s="78" t="s">
        <v>30</v>
      </c>
      <c r="N41" s="78" t="s">
        <v>31</v>
      </c>
      <c r="O41" s="78" t="s">
        <v>32</v>
      </c>
      <c r="Q41" s="58"/>
      <c r="R41" s="58">
        <v>1</v>
      </c>
      <c r="S41" s="58"/>
      <c r="T41" s="58"/>
      <c r="U41" s="58"/>
      <c r="V41" s="58"/>
      <c r="W41" s="58"/>
      <c r="X41" s="58"/>
      <c r="Y41" s="58"/>
      <c r="Z41" s="58"/>
      <c r="AA41" s="58"/>
      <c r="AB41" s="58">
        <f t="shared" ref="AB41:AB46" si="49">+SUM(P41:AA41)</f>
        <v>1</v>
      </c>
      <c r="AC41" s="60">
        <f t="shared" ref="AC41:AC46" si="50">+P41*J41</f>
        <v>0</v>
      </c>
      <c r="AD41" s="60">
        <f t="shared" ref="AD41:AD46" si="51">+Q41*J41</f>
        <v>0</v>
      </c>
      <c r="AE41" s="60">
        <f t="shared" ref="AE41:AE46" si="52">+R41*J41</f>
        <v>12000</v>
      </c>
      <c r="AF41" s="60">
        <f t="shared" ref="AF41:AF46" si="53">+S41*J41</f>
        <v>0</v>
      </c>
      <c r="AG41" s="60">
        <f t="shared" ref="AG41:AG46" si="54">+T41*J41</f>
        <v>0</v>
      </c>
      <c r="AH41" s="60">
        <f t="shared" ref="AH41:AH46" si="55">+U41*J41</f>
        <v>0</v>
      </c>
      <c r="AI41" s="60">
        <f t="shared" ref="AI41:AI46" si="56">+V41*J41</f>
        <v>0</v>
      </c>
      <c r="AJ41" s="60">
        <f t="shared" ref="AJ41:AJ46" si="57">+W41*J41</f>
        <v>0</v>
      </c>
      <c r="AK41" s="60">
        <f t="shared" ref="AK41:AK46" si="58">+X41*J41</f>
        <v>0</v>
      </c>
      <c r="AL41" s="60">
        <f t="shared" ref="AL41:AL46" si="59">+Y41*J41</f>
        <v>0</v>
      </c>
      <c r="AM41" s="60">
        <f t="shared" ref="AM41:AM46" si="60">+Z41*J41</f>
        <v>0</v>
      </c>
      <c r="AN41" s="60">
        <f t="shared" ref="AN41:AN46" si="61">+AA41*J41</f>
        <v>0</v>
      </c>
      <c r="AO41" s="60">
        <f t="shared" ref="AO41:AO46" si="62">SUM(AC41:AN41)</f>
        <v>12000</v>
      </c>
    </row>
    <row r="42" spans="1:41" ht="78.75" x14ac:dyDescent="0.25">
      <c r="A42" s="53" t="s">
        <v>43</v>
      </c>
      <c r="B42" s="53" t="s">
        <v>63</v>
      </c>
      <c r="C42" s="49" t="s">
        <v>89</v>
      </c>
      <c r="D42" s="53" t="s">
        <v>90</v>
      </c>
      <c r="E42" s="51">
        <v>1</v>
      </c>
      <c r="F42" s="54" t="s">
        <v>26</v>
      </c>
      <c r="G42" s="50" t="s">
        <v>91</v>
      </c>
      <c r="H42" s="50" t="s">
        <v>52</v>
      </c>
      <c r="I42" s="55">
        <v>1</v>
      </c>
      <c r="J42" s="83">
        <v>449999.99</v>
      </c>
      <c r="K42" s="84">
        <f t="shared" si="32"/>
        <v>449999.99</v>
      </c>
      <c r="L42" s="81" t="s">
        <v>67</v>
      </c>
      <c r="M42" s="78" t="s">
        <v>30</v>
      </c>
      <c r="N42" s="78" t="s">
        <v>31</v>
      </c>
      <c r="O42" s="78" t="s">
        <v>32</v>
      </c>
      <c r="Q42" s="58"/>
      <c r="R42" s="58">
        <v>1</v>
      </c>
      <c r="S42" s="58"/>
      <c r="T42" s="58"/>
      <c r="U42" s="58"/>
      <c r="V42" s="58"/>
      <c r="W42" s="58"/>
      <c r="X42" s="58"/>
      <c r="Y42" s="58"/>
      <c r="Z42" s="58"/>
      <c r="AA42" s="58"/>
      <c r="AB42" s="58">
        <f t="shared" si="49"/>
        <v>1</v>
      </c>
      <c r="AC42" s="60">
        <f t="shared" si="50"/>
        <v>0</v>
      </c>
      <c r="AD42" s="60">
        <f t="shared" si="51"/>
        <v>0</v>
      </c>
      <c r="AE42" s="60">
        <f t="shared" si="52"/>
        <v>449999.99</v>
      </c>
      <c r="AF42" s="60">
        <f t="shared" si="53"/>
        <v>0</v>
      </c>
      <c r="AG42" s="60">
        <f t="shared" si="54"/>
        <v>0</v>
      </c>
      <c r="AH42" s="60">
        <f t="shared" si="55"/>
        <v>0</v>
      </c>
      <c r="AI42" s="60">
        <f t="shared" si="56"/>
        <v>0</v>
      </c>
      <c r="AJ42" s="60">
        <f t="shared" si="57"/>
        <v>0</v>
      </c>
      <c r="AK42" s="60">
        <f t="shared" si="58"/>
        <v>0</v>
      </c>
      <c r="AL42" s="60">
        <f t="shared" si="59"/>
        <v>0</v>
      </c>
      <c r="AM42" s="60">
        <f t="shared" si="60"/>
        <v>0</v>
      </c>
      <c r="AN42" s="60">
        <f t="shared" si="61"/>
        <v>0</v>
      </c>
      <c r="AO42" s="60">
        <f t="shared" si="62"/>
        <v>449999.99</v>
      </c>
    </row>
    <row r="43" spans="1:41" ht="45" x14ac:dyDescent="0.25">
      <c r="A43" s="53" t="s">
        <v>43</v>
      </c>
      <c r="B43" s="53" t="s">
        <v>63</v>
      </c>
      <c r="C43" s="49" t="s">
        <v>89</v>
      </c>
      <c r="D43" s="53" t="s">
        <v>92</v>
      </c>
      <c r="E43" s="51">
        <v>1</v>
      </c>
      <c r="F43" s="54" t="s">
        <v>26</v>
      </c>
      <c r="G43" s="50" t="s">
        <v>93</v>
      </c>
      <c r="H43" s="50" t="s">
        <v>52</v>
      </c>
      <c r="I43" s="55">
        <v>1</v>
      </c>
      <c r="J43" s="83">
        <v>90000</v>
      </c>
      <c r="K43" s="84">
        <f t="shared" si="32"/>
        <v>90000</v>
      </c>
      <c r="L43" s="81" t="s">
        <v>94</v>
      </c>
      <c r="M43" s="78" t="s">
        <v>30</v>
      </c>
      <c r="N43" s="78" t="s">
        <v>31</v>
      </c>
      <c r="O43" s="78" t="s">
        <v>32</v>
      </c>
      <c r="Q43" s="58"/>
      <c r="R43" s="58">
        <v>1</v>
      </c>
      <c r="S43" s="58"/>
      <c r="T43" s="58"/>
      <c r="U43" s="58"/>
      <c r="V43" s="58"/>
      <c r="W43" s="58"/>
      <c r="X43" s="58"/>
      <c r="Y43" s="58"/>
      <c r="Z43" s="58"/>
      <c r="AA43" s="58"/>
      <c r="AB43" s="58">
        <f t="shared" si="49"/>
        <v>1</v>
      </c>
      <c r="AC43" s="60">
        <f t="shared" si="50"/>
        <v>0</v>
      </c>
      <c r="AD43" s="60">
        <f t="shared" si="51"/>
        <v>0</v>
      </c>
      <c r="AE43" s="60">
        <f t="shared" si="52"/>
        <v>90000</v>
      </c>
      <c r="AF43" s="60">
        <f t="shared" si="53"/>
        <v>0</v>
      </c>
      <c r="AG43" s="60">
        <f t="shared" si="54"/>
        <v>0</v>
      </c>
      <c r="AH43" s="60">
        <f t="shared" si="55"/>
        <v>0</v>
      </c>
      <c r="AI43" s="60">
        <f t="shared" si="56"/>
        <v>0</v>
      </c>
      <c r="AJ43" s="60">
        <f t="shared" si="57"/>
        <v>0</v>
      </c>
      <c r="AK43" s="60">
        <f t="shared" si="58"/>
        <v>0</v>
      </c>
      <c r="AL43" s="60">
        <f t="shared" si="59"/>
        <v>0</v>
      </c>
      <c r="AM43" s="60">
        <f t="shared" si="60"/>
        <v>0</v>
      </c>
      <c r="AN43" s="60">
        <f t="shared" si="61"/>
        <v>0</v>
      </c>
      <c r="AO43" s="60">
        <f t="shared" si="62"/>
        <v>90000</v>
      </c>
    </row>
    <row r="44" spans="1:41" ht="45" x14ac:dyDescent="0.25">
      <c r="A44" s="53" t="s">
        <v>43</v>
      </c>
      <c r="B44" s="53" t="s">
        <v>63</v>
      </c>
      <c r="C44" s="49" t="s">
        <v>89</v>
      </c>
      <c r="D44" s="53" t="s">
        <v>92</v>
      </c>
      <c r="E44" s="51">
        <v>1</v>
      </c>
      <c r="F44" s="54" t="s">
        <v>26</v>
      </c>
      <c r="G44" s="50" t="s">
        <v>91</v>
      </c>
      <c r="H44" s="50" t="s">
        <v>52</v>
      </c>
      <c r="I44" s="55">
        <v>1</v>
      </c>
      <c r="J44" s="83">
        <v>450000</v>
      </c>
      <c r="K44" s="84">
        <f t="shared" si="32"/>
        <v>450000</v>
      </c>
      <c r="L44" s="81" t="s">
        <v>67</v>
      </c>
      <c r="M44" s="78" t="s">
        <v>30</v>
      </c>
      <c r="N44" s="78" t="s">
        <v>31</v>
      </c>
      <c r="O44" s="78" t="s">
        <v>32</v>
      </c>
      <c r="Q44" s="58"/>
      <c r="R44" s="58">
        <v>1</v>
      </c>
      <c r="S44" s="58"/>
      <c r="T44" s="58"/>
      <c r="U44" s="58"/>
      <c r="V44" s="58"/>
      <c r="W44" s="58"/>
      <c r="X44" s="58"/>
      <c r="Y44" s="58"/>
      <c r="Z44" s="58"/>
      <c r="AA44" s="58"/>
      <c r="AB44" s="58">
        <f t="shared" si="49"/>
        <v>1</v>
      </c>
      <c r="AC44" s="60">
        <f t="shared" si="50"/>
        <v>0</v>
      </c>
      <c r="AD44" s="60">
        <f t="shared" si="51"/>
        <v>0</v>
      </c>
      <c r="AE44" s="60">
        <f t="shared" si="52"/>
        <v>450000</v>
      </c>
      <c r="AF44" s="60">
        <f t="shared" si="53"/>
        <v>0</v>
      </c>
      <c r="AG44" s="60">
        <f t="shared" si="54"/>
        <v>0</v>
      </c>
      <c r="AH44" s="60">
        <f t="shared" si="55"/>
        <v>0</v>
      </c>
      <c r="AI44" s="60">
        <f t="shared" si="56"/>
        <v>0</v>
      </c>
      <c r="AJ44" s="60">
        <f t="shared" si="57"/>
        <v>0</v>
      </c>
      <c r="AK44" s="60">
        <f t="shared" si="58"/>
        <v>0</v>
      </c>
      <c r="AL44" s="60">
        <f t="shared" si="59"/>
        <v>0</v>
      </c>
      <c r="AM44" s="60">
        <f t="shared" si="60"/>
        <v>0</v>
      </c>
      <c r="AN44" s="60">
        <f t="shared" si="61"/>
        <v>0</v>
      </c>
      <c r="AO44" s="60">
        <f t="shared" si="62"/>
        <v>450000</v>
      </c>
    </row>
    <row r="45" spans="1:41" ht="56.25" x14ac:dyDescent="0.25">
      <c r="A45" s="53" t="s">
        <v>43</v>
      </c>
      <c r="B45" s="53" t="s">
        <v>63</v>
      </c>
      <c r="C45" s="49" t="s">
        <v>89</v>
      </c>
      <c r="D45" s="53" t="s">
        <v>95</v>
      </c>
      <c r="E45" s="51">
        <v>1</v>
      </c>
      <c r="F45" s="54" t="s">
        <v>26</v>
      </c>
      <c r="G45" s="50" t="s">
        <v>93</v>
      </c>
      <c r="H45" s="50" t="s">
        <v>52</v>
      </c>
      <c r="I45" s="55">
        <v>1</v>
      </c>
      <c r="J45" s="83">
        <v>22500</v>
      </c>
      <c r="K45" s="84">
        <f t="shared" si="32"/>
        <v>22500</v>
      </c>
      <c r="L45" s="81" t="s">
        <v>94</v>
      </c>
      <c r="M45" s="78" t="s">
        <v>30</v>
      </c>
      <c r="N45" s="78" t="s">
        <v>31</v>
      </c>
      <c r="O45" s="78" t="s">
        <v>32</v>
      </c>
      <c r="Q45" s="58"/>
      <c r="R45" s="58">
        <v>1</v>
      </c>
      <c r="S45" s="58"/>
      <c r="T45" s="58"/>
      <c r="U45" s="58"/>
      <c r="V45" s="58"/>
      <c r="W45" s="58"/>
      <c r="X45" s="58"/>
      <c r="Y45" s="58"/>
      <c r="Z45" s="58"/>
      <c r="AA45" s="58"/>
      <c r="AB45" s="58">
        <f t="shared" si="49"/>
        <v>1</v>
      </c>
      <c r="AC45" s="60">
        <f t="shared" si="50"/>
        <v>0</v>
      </c>
      <c r="AD45" s="60">
        <f t="shared" si="51"/>
        <v>0</v>
      </c>
      <c r="AE45" s="60">
        <f t="shared" si="52"/>
        <v>22500</v>
      </c>
      <c r="AF45" s="60">
        <f t="shared" si="53"/>
        <v>0</v>
      </c>
      <c r="AG45" s="60">
        <f t="shared" si="54"/>
        <v>0</v>
      </c>
      <c r="AH45" s="60">
        <f t="shared" si="55"/>
        <v>0</v>
      </c>
      <c r="AI45" s="60">
        <f t="shared" si="56"/>
        <v>0</v>
      </c>
      <c r="AJ45" s="60">
        <f t="shared" si="57"/>
        <v>0</v>
      </c>
      <c r="AK45" s="60">
        <f t="shared" si="58"/>
        <v>0</v>
      </c>
      <c r="AL45" s="60">
        <f t="shared" si="59"/>
        <v>0</v>
      </c>
      <c r="AM45" s="60">
        <f t="shared" si="60"/>
        <v>0</v>
      </c>
      <c r="AN45" s="60">
        <f t="shared" si="61"/>
        <v>0</v>
      </c>
      <c r="AO45" s="60">
        <f t="shared" si="62"/>
        <v>22500</v>
      </c>
    </row>
    <row r="46" spans="1:41" ht="78.75" x14ac:dyDescent="0.25">
      <c r="A46" s="53" t="s">
        <v>43</v>
      </c>
      <c r="B46" s="53" t="s">
        <v>63</v>
      </c>
      <c r="C46" s="49" t="s">
        <v>89</v>
      </c>
      <c r="D46" s="53" t="s">
        <v>96</v>
      </c>
      <c r="E46" s="51">
        <v>1</v>
      </c>
      <c r="F46" s="54" t="s">
        <v>26</v>
      </c>
      <c r="G46" s="50" t="s">
        <v>91</v>
      </c>
      <c r="H46" s="50" t="s">
        <v>52</v>
      </c>
      <c r="I46" s="55">
        <v>1</v>
      </c>
      <c r="J46" s="83">
        <v>232523.29</v>
      </c>
      <c r="K46" s="84">
        <f t="shared" si="32"/>
        <v>232523.29</v>
      </c>
      <c r="L46" s="81" t="s">
        <v>67</v>
      </c>
      <c r="M46" s="78" t="s">
        <v>30</v>
      </c>
      <c r="N46" s="78" t="s">
        <v>31</v>
      </c>
      <c r="O46" s="78" t="s">
        <v>32</v>
      </c>
      <c r="Q46" s="58"/>
      <c r="R46" s="58">
        <v>1</v>
      </c>
      <c r="S46" s="58"/>
      <c r="T46" s="58"/>
      <c r="U46" s="58"/>
      <c r="V46" s="58"/>
      <c r="W46" s="58"/>
      <c r="X46" s="58"/>
      <c r="Y46" s="58"/>
      <c r="Z46" s="58"/>
      <c r="AA46" s="58"/>
      <c r="AB46" s="58">
        <f t="shared" si="49"/>
        <v>1</v>
      </c>
      <c r="AC46" s="60">
        <f t="shared" si="50"/>
        <v>0</v>
      </c>
      <c r="AD46" s="60">
        <f t="shared" si="51"/>
        <v>0</v>
      </c>
      <c r="AE46" s="60">
        <f t="shared" si="52"/>
        <v>232523.29</v>
      </c>
      <c r="AF46" s="60">
        <f t="shared" si="53"/>
        <v>0</v>
      </c>
      <c r="AG46" s="60">
        <f t="shared" si="54"/>
        <v>0</v>
      </c>
      <c r="AH46" s="60">
        <f t="shared" si="55"/>
        <v>0</v>
      </c>
      <c r="AI46" s="60">
        <f t="shared" si="56"/>
        <v>0</v>
      </c>
      <c r="AJ46" s="60">
        <f t="shared" si="57"/>
        <v>0</v>
      </c>
      <c r="AK46" s="60">
        <f t="shared" si="58"/>
        <v>0</v>
      </c>
      <c r="AL46" s="60">
        <f t="shared" si="59"/>
        <v>0</v>
      </c>
      <c r="AM46" s="60">
        <f t="shared" si="60"/>
        <v>0</v>
      </c>
      <c r="AN46" s="60">
        <f t="shared" si="61"/>
        <v>0</v>
      </c>
      <c r="AO46" s="60">
        <f t="shared" si="62"/>
        <v>232523.29</v>
      </c>
    </row>
    <row r="47" spans="1:41" x14ac:dyDescent="0.25">
      <c r="A47" s="64"/>
      <c r="B47" s="65"/>
      <c r="C47" s="31"/>
      <c r="D47" s="32" t="s">
        <v>42</v>
      </c>
      <c r="E47" s="33"/>
      <c r="F47" s="66"/>
      <c r="G47" s="65"/>
      <c r="H47" s="85"/>
      <c r="I47" s="68"/>
      <c r="J47" s="34"/>
      <c r="K47" s="69">
        <f>SUM(K41:K46)</f>
        <v>1257023.28</v>
      </c>
      <c r="L47" s="68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69">
        <f>SUM(AC41:AC46)</f>
        <v>0</v>
      </c>
      <c r="AD47" s="69">
        <f t="shared" ref="AD47:AO47" si="63">SUM(AD41:AD46)</f>
        <v>0</v>
      </c>
      <c r="AE47" s="69">
        <f t="shared" si="63"/>
        <v>1257023.28</v>
      </c>
      <c r="AF47" s="69">
        <f t="shared" si="63"/>
        <v>0</v>
      </c>
      <c r="AG47" s="69">
        <f t="shared" si="63"/>
        <v>0</v>
      </c>
      <c r="AH47" s="69">
        <f t="shared" si="63"/>
        <v>0</v>
      </c>
      <c r="AI47" s="69">
        <f t="shared" si="63"/>
        <v>0</v>
      </c>
      <c r="AJ47" s="69">
        <f t="shared" si="63"/>
        <v>0</v>
      </c>
      <c r="AK47" s="69">
        <f t="shared" si="63"/>
        <v>0</v>
      </c>
      <c r="AL47" s="69">
        <f t="shared" si="63"/>
        <v>0</v>
      </c>
      <c r="AM47" s="69">
        <f t="shared" si="63"/>
        <v>0</v>
      </c>
      <c r="AN47" s="69">
        <f t="shared" si="63"/>
        <v>0</v>
      </c>
      <c r="AO47" s="69">
        <f t="shared" si="63"/>
        <v>1257023.28</v>
      </c>
    </row>
    <row r="48" spans="1:41" x14ac:dyDescent="0.25">
      <c r="A48" s="86"/>
      <c r="B48" s="86"/>
      <c r="C48" s="86"/>
      <c r="D48" s="87" t="s">
        <v>97</v>
      </c>
      <c r="E48" s="86"/>
      <c r="F48" s="86"/>
      <c r="G48" s="86"/>
      <c r="H48" s="86"/>
      <c r="I48" s="88"/>
      <c r="J48" s="89"/>
      <c r="K48" s="89">
        <f>+K40+K37+K31+K23+K47</f>
        <v>17255775.645228237</v>
      </c>
      <c r="L48" s="88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89">
        <f t="shared" ref="AC48:AO48" si="64">+AC40+AC37+AC31+AC23+AC47</f>
        <v>0</v>
      </c>
      <c r="AD48" s="89">
        <f t="shared" si="64"/>
        <v>0</v>
      </c>
      <c r="AE48" s="89">
        <f t="shared" si="64"/>
        <v>3678751.0288081067</v>
      </c>
      <c r="AF48" s="89">
        <f t="shared" si="64"/>
        <v>0</v>
      </c>
      <c r="AG48" s="89">
        <f t="shared" si="64"/>
        <v>3175344.744527326</v>
      </c>
      <c r="AH48" s="89">
        <f t="shared" si="64"/>
        <v>3125744.3575518462</v>
      </c>
      <c r="AI48" s="89">
        <f t="shared" si="64"/>
        <v>0</v>
      </c>
      <c r="AJ48" s="89">
        <f t="shared" si="64"/>
        <v>4628283.9426293373</v>
      </c>
      <c r="AK48" s="89">
        <f t="shared" si="64"/>
        <v>0</v>
      </c>
      <c r="AL48" s="89">
        <f t="shared" si="64"/>
        <v>0</v>
      </c>
      <c r="AM48" s="89">
        <f t="shared" si="64"/>
        <v>2647651.5717116194</v>
      </c>
      <c r="AN48" s="89">
        <f t="shared" si="64"/>
        <v>0</v>
      </c>
      <c r="AO48" s="89">
        <f t="shared" si="64"/>
        <v>17255775.645228237</v>
      </c>
    </row>
    <row r="49" spans="1:41" x14ac:dyDescent="0.25">
      <c r="A49" s="37" t="s">
        <v>98</v>
      </c>
      <c r="B49" s="38"/>
      <c r="C49" s="39"/>
      <c r="D49" s="37"/>
      <c r="E49" s="44"/>
      <c r="F49" s="91"/>
      <c r="G49" s="38"/>
      <c r="H49" s="44"/>
      <c r="I49" s="43"/>
      <c r="J49" s="92"/>
      <c r="K49" s="93"/>
      <c r="L49" s="94"/>
      <c r="M49" s="93"/>
      <c r="N49" s="93"/>
      <c r="O49" s="93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</row>
    <row r="50" spans="1:41" x14ac:dyDescent="0.25">
      <c r="A50" s="226" t="s">
        <v>4</v>
      </c>
      <c r="B50" s="226" t="s">
        <v>5</v>
      </c>
      <c r="C50" s="249" t="s">
        <v>6</v>
      </c>
      <c r="D50" s="226" t="s">
        <v>7</v>
      </c>
      <c r="E50" s="226" t="s">
        <v>8</v>
      </c>
      <c r="F50" s="226" t="s">
        <v>9</v>
      </c>
      <c r="G50" s="226" t="s">
        <v>10</v>
      </c>
      <c r="H50" s="226" t="s">
        <v>11</v>
      </c>
      <c r="I50" s="231" t="s">
        <v>12</v>
      </c>
      <c r="J50" s="229" t="s">
        <v>13</v>
      </c>
      <c r="K50" s="229" t="s">
        <v>14</v>
      </c>
      <c r="L50" s="231" t="s">
        <v>15</v>
      </c>
      <c r="M50" s="226" t="s">
        <v>16</v>
      </c>
      <c r="N50" s="226" t="s">
        <v>17</v>
      </c>
      <c r="O50" s="226" t="s">
        <v>18</v>
      </c>
      <c r="P50" s="220" t="s">
        <v>19</v>
      </c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2"/>
      <c r="AC50" s="220" t="s">
        <v>20</v>
      </c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2"/>
    </row>
    <row r="51" spans="1:41" x14ac:dyDescent="0.25">
      <c r="A51" s="226"/>
      <c r="B51" s="226"/>
      <c r="C51" s="249"/>
      <c r="D51" s="226"/>
      <c r="E51" s="226"/>
      <c r="F51" s="226"/>
      <c r="G51" s="226"/>
      <c r="H51" s="226"/>
      <c r="I51" s="231"/>
      <c r="J51" s="229"/>
      <c r="K51" s="229"/>
      <c r="L51" s="231"/>
      <c r="M51" s="226"/>
      <c r="N51" s="226"/>
      <c r="O51" s="226"/>
      <c r="P51" s="47" t="s">
        <v>1147</v>
      </c>
      <c r="Q51" s="47" t="s">
        <v>1148</v>
      </c>
      <c r="R51" s="47" t="s">
        <v>1149</v>
      </c>
      <c r="S51" s="47" t="s">
        <v>1150</v>
      </c>
      <c r="T51" s="47" t="s">
        <v>1151</v>
      </c>
      <c r="U51" s="47" t="s">
        <v>1152</v>
      </c>
      <c r="V51" s="47" t="s">
        <v>1153</v>
      </c>
      <c r="W51" s="47" t="s">
        <v>1154</v>
      </c>
      <c r="X51" s="47" t="s">
        <v>1155</v>
      </c>
      <c r="Y51" s="47" t="s">
        <v>1156</v>
      </c>
      <c r="Z51" s="47" t="s">
        <v>1157</v>
      </c>
      <c r="AA51" s="47" t="s">
        <v>1158</v>
      </c>
      <c r="AB51" s="47" t="s">
        <v>21</v>
      </c>
      <c r="AC51" s="47" t="s">
        <v>1147</v>
      </c>
      <c r="AD51" s="47" t="s">
        <v>1148</v>
      </c>
      <c r="AE51" s="47" t="s">
        <v>1149</v>
      </c>
      <c r="AF51" s="47" t="s">
        <v>1150</v>
      </c>
      <c r="AG51" s="47" t="s">
        <v>1151</v>
      </c>
      <c r="AH51" s="47" t="s">
        <v>1152</v>
      </c>
      <c r="AI51" s="47" t="s">
        <v>1153</v>
      </c>
      <c r="AJ51" s="47" t="s">
        <v>1154</v>
      </c>
      <c r="AK51" s="47" t="s">
        <v>1155</v>
      </c>
      <c r="AL51" s="47" t="s">
        <v>1156</v>
      </c>
      <c r="AM51" s="47" t="s">
        <v>1157</v>
      </c>
      <c r="AN51" s="47" t="s">
        <v>1158</v>
      </c>
      <c r="AO51" s="47" t="s">
        <v>21</v>
      </c>
    </row>
    <row r="52" spans="1:41" ht="45" x14ac:dyDescent="0.25">
      <c r="A52" s="48" t="s">
        <v>22</v>
      </c>
      <c r="B52" s="48" t="s">
        <v>99</v>
      </c>
      <c r="C52" s="246" t="s">
        <v>100</v>
      </c>
      <c r="D52" s="247" t="s">
        <v>101</v>
      </c>
      <c r="E52" s="248">
        <v>120</v>
      </c>
      <c r="F52" s="248" t="s">
        <v>26</v>
      </c>
      <c r="G52" s="95" t="s">
        <v>102</v>
      </c>
      <c r="H52" s="96" t="s">
        <v>28</v>
      </c>
      <c r="I52" s="97">
        <v>2</v>
      </c>
      <c r="J52" s="72">
        <v>561988.07327001356</v>
      </c>
      <c r="K52" s="72">
        <f t="shared" ref="K52:K85" si="65">+J52*I52</f>
        <v>1123976.1465400271</v>
      </c>
      <c r="L52" s="73" t="s">
        <v>67</v>
      </c>
      <c r="M52" s="63" t="s">
        <v>41</v>
      </c>
      <c r="N52" s="63" t="s">
        <v>103</v>
      </c>
      <c r="O52" s="63" t="s">
        <v>32</v>
      </c>
      <c r="Q52" s="58"/>
      <c r="R52" s="58">
        <v>1</v>
      </c>
      <c r="T52" s="58"/>
      <c r="U52" s="58">
        <v>1</v>
      </c>
      <c r="W52" s="58"/>
      <c r="X52" s="58"/>
      <c r="Z52" s="58"/>
      <c r="AA52" s="58"/>
      <c r="AB52" s="58">
        <f t="shared" ref="AB52:AB80" si="66">+SUM(P52:AA52)</f>
        <v>2</v>
      </c>
      <c r="AC52" s="60">
        <f t="shared" ref="AC52:AC80" si="67">+P52*J52</f>
        <v>0</v>
      </c>
      <c r="AD52" s="60">
        <f t="shared" ref="AD52:AD80" si="68">+Q52*J52</f>
        <v>0</v>
      </c>
      <c r="AE52" s="60">
        <f t="shared" ref="AE52:AE80" si="69">+R52*J52</f>
        <v>561988.07327001356</v>
      </c>
      <c r="AF52" s="60">
        <f t="shared" ref="AF52:AF80" si="70">+S52*J52</f>
        <v>0</v>
      </c>
      <c r="AG52" s="60">
        <f t="shared" ref="AG52:AG80" si="71">+T52*J52</f>
        <v>0</v>
      </c>
      <c r="AH52" s="60">
        <f t="shared" ref="AH52:AH80" si="72">+U52*J52</f>
        <v>561988.07327001356</v>
      </c>
      <c r="AI52" s="60">
        <f t="shared" ref="AI52:AI80" si="73">+V52*J52</f>
        <v>0</v>
      </c>
      <c r="AJ52" s="60">
        <f t="shared" ref="AJ52:AJ80" si="74">+W52*J52</f>
        <v>0</v>
      </c>
      <c r="AK52" s="60">
        <f t="shared" ref="AK52:AK80" si="75">+X52*J52</f>
        <v>0</v>
      </c>
      <c r="AL52" s="60">
        <f t="shared" ref="AL52:AL80" si="76">+Y52*J52</f>
        <v>0</v>
      </c>
      <c r="AM52" s="60">
        <f t="shared" ref="AM52:AM80" si="77">+Z52*J52</f>
        <v>0</v>
      </c>
      <c r="AN52" s="60">
        <f t="shared" ref="AN52:AN80" si="78">+AA52*J52</f>
        <v>0</v>
      </c>
      <c r="AO52" s="60">
        <f t="shared" ref="AO52:AO80" si="79">SUM(AC52:AN52)</f>
        <v>1123976.1465400271</v>
      </c>
    </row>
    <row r="53" spans="1:41" ht="45" x14ac:dyDescent="0.25">
      <c r="A53" s="48" t="s">
        <v>22</v>
      </c>
      <c r="B53" s="48" t="s">
        <v>99</v>
      </c>
      <c r="C53" s="246"/>
      <c r="D53" s="247"/>
      <c r="E53" s="248"/>
      <c r="F53" s="248"/>
      <c r="G53" s="95" t="s">
        <v>104</v>
      </c>
      <c r="H53" s="96" t="s">
        <v>52</v>
      </c>
      <c r="I53" s="97">
        <v>2</v>
      </c>
      <c r="J53" s="72">
        <v>6062.28125</v>
      </c>
      <c r="K53" s="72">
        <f t="shared" si="65"/>
        <v>12124.5625</v>
      </c>
      <c r="L53" s="98" t="s">
        <v>105</v>
      </c>
      <c r="M53" s="63" t="s">
        <v>41</v>
      </c>
      <c r="N53" s="63" t="s">
        <v>103</v>
      </c>
      <c r="O53" s="63" t="s">
        <v>32</v>
      </c>
      <c r="Q53" s="58"/>
      <c r="R53" s="58">
        <v>1</v>
      </c>
      <c r="T53" s="58"/>
      <c r="U53" s="58">
        <v>1</v>
      </c>
      <c r="W53" s="58"/>
      <c r="X53" s="58"/>
      <c r="Z53" s="58"/>
      <c r="AA53" s="58"/>
      <c r="AB53" s="58">
        <f t="shared" si="66"/>
        <v>2</v>
      </c>
      <c r="AC53" s="60">
        <f t="shared" si="67"/>
        <v>0</v>
      </c>
      <c r="AD53" s="60">
        <f t="shared" si="68"/>
        <v>0</v>
      </c>
      <c r="AE53" s="60">
        <f t="shared" si="69"/>
        <v>6062.28125</v>
      </c>
      <c r="AF53" s="60">
        <f t="shared" si="70"/>
        <v>0</v>
      </c>
      <c r="AG53" s="60">
        <f t="shared" si="71"/>
        <v>0</v>
      </c>
      <c r="AH53" s="60">
        <f t="shared" si="72"/>
        <v>6062.28125</v>
      </c>
      <c r="AI53" s="60">
        <f t="shared" si="73"/>
        <v>0</v>
      </c>
      <c r="AJ53" s="60">
        <f t="shared" si="74"/>
        <v>0</v>
      </c>
      <c r="AK53" s="60">
        <f t="shared" si="75"/>
        <v>0</v>
      </c>
      <c r="AL53" s="60">
        <f t="shared" si="76"/>
        <v>0</v>
      </c>
      <c r="AM53" s="60">
        <f t="shared" si="77"/>
        <v>0</v>
      </c>
      <c r="AN53" s="60">
        <f t="shared" si="78"/>
        <v>0</v>
      </c>
      <c r="AO53" s="60">
        <f t="shared" si="79"/>
        <v>12124.5625</v>
      </c>
    </row>
    <row r="54" spans="1:41" ht="45" x14ac:dyDescent="0.25">
      <c r="A54" s="48" t="s">
        <v>22</v>
      </c>
      <c r="B54" s="48" t="s">
        <v>99</v>
      </c>
      <c r="C54" s="246"/>
      <c r="D54" s="247"/>
      <c r="E54" s="248"/>
      <c r="F54" s="248"/>
      <c r="G54" s="95" t="s">
        <v>106</v>
      </c>
      <c r="H54" s="96" t="s">
        <v>52</v>
      </c>
      <c r="I54" s="97">
        <v>120</v>
      </c>
      <c r="J54" s="72">
        <v>236.4201833724</v>
      </c>
      <c r="K54" s="72">
        <f t="shared" si="65"/>
        <v>28370.422004688</v>
      </c>
      <c r="L54" s="81" t="s">
        <v>107</v>
      </c>
      <c r="M54" s="99" t="s">
        <v>41</v>
      </c>
      <c r="N54" s="99" t="s">
        <v>103</v>
      </c>
      <c r="O54" s="99" t="s">
        <v>32</v>
      </c>
      <c r="Q54" s="58"/>
      <c r="R54" s="58">
        <v>60</v>
      </c>
      <c r="T54" s="58"/>
      <c r="U54" s="58">
        <v>60</v>
      </c>
      <c r="W54" s="58"/>
      <c r="X54" s="58"/>
      <c r="Z54" s="58"/>
      <c r="AA54" s="58"/>
      <c r="AB54" s="58">
        <f t="shared" si="66"/>
        <v>120</v>
      </c>
      <c r="AC54" s="60">
        <f t="shared" si="67"/>
        <v>0</v>
      </c>
      <c r="AD54" s="60">
        <f t="shared" si="68"/>
        <v>0</v>
      </c>
      <c r="AE54" s="60">
        <f t="shared" si="69"/>
        <v>14185.211002344</v>
      </c>
      <c r="AF54" s="60">
        <f t="shared" si="70"/>
        <v>0</v>
      </c>
      <c r="AG54" s="60">
        <f t="shared" si="71"/>
        <v>0</v>
      </c>
      <c r="AH54" s="60">
        <f t="shared" si="72"/>
        <v>14185.211002344</v>
      </c>
      <c r="AI54" s="60">
        <f t="shared" si="73"/>
        <v>0</v>
      </c>
      <c r="AJ54" s="60">
        <f t="shared" si="74"/>
        <v>0</v>
      </c>
      <c r="AK54" s="60">
        <f t="shared" si="75"/>
        <v>0</v>
      </c>
      <c r="AL54" s="60">
        <f t="shared" si="76"/>
        <v>0</v>
      </c>
      <c r="AM54" s="60">
        <f t="shared" si="77"/>
        <v>0</v>
      </c>
      <c r="AN54" s="60">
        <f t="shared" si="78"/>
        <v>0</v>
      </c>
      <c r="AO54" s="60">
        <f t="shared" si="79"/>
        <v>28370.422004688</v>
      </c>
    </row>
    <row r="55" spans="1:41" ht="45" x14ac:dyDescent="0.25">
      <c r="A55" s="48" t="s">
        <v>22</v>
      </c>
      <c r="B55" s="48" t="s">
        <v>99</v>
      </c>
      <c r="C55" s="246"/>
      <c r="D55" s="247"/>
      <c r="E55" s="248"/>
      <c r="F55" s="248"/>
      <c r="G55" s="95" t="s">
        <v>108</v>
      </c>
      <c r="H55" s="96" t="s">
        <v>52</v>
      </c>
      <c r="I55" s="97">
        <v>2</v>
      </c>
      <c r="J55" s="72">
        <v>24249.086083701939</v>
      </c>
      <c r="K55" s="72">
        <f t="shared" si="65"/>
        <v>48498.172167403878</v>
      </c>
      <c r="L55" s="100" t="s">
        <v>48</v>
      </c>
      <c r="M55" s="99" t="s">
        <v>41</v>
      </c>
      <c r="N55" s="99" t="s">
        <v>103</v>
      </c>
      <c r="O55" s="99" t="s">
        <v>32</v>
      </c>
      <c r="Q55" s="58"/>
      <c r="R55" s="58">
        <v>1</v>
      </c>
      <c r="T55" s="58"/>
      <c r="U55" s="58">
        <v>1</v>
      </c>
      <c r="W55" s="58"/>
      <c r="X55" s="58"/>
      <c r="Z55" s="58"/>
      <c r="AA55" s="58"/>
      <c r="AB55" s="58">
        <f t="shared" si="66"/>
        <v>2</v>
      </c>
      <c r="AC55" s="60">
        <f t="shared" si="67"/>
        <v>0</v>
      </c>
      <c r="AD55" s="60">
        <f t="shared" si="68"/>
        <v>0</v>
      </c>
      <c r="AE55" s="60">
        <f t="shared" si="69"/>
        <v>24249.086083701939</v>
      </c>
      <c r="AF55" s="60">
        <f t="shared" si="70"/>
        <v>0</v>
      </c>
      <c r="AG55" s="60">
        <f t="shared" si="71"/>
        <v>0</v>
      </c>
      <c r="AH55" s="60">
        <f t="shared" si="72"/>
        <v>24249.086083701939</v>
      </c>
      <c r="AI55" s="60">
        <f t="shared" si="73"/>
        <v>0</v>
      </c>
      <c r="AJ55" s="60">
        <f t="shared" si="74"/>
        <v>0</v>
      </c>
      <c r="AK55" s="60">
        <f t="shared" si="75"/>
        <v>0</v>
      </c>
      <c r="AL55" s="60">
        <f t="shared" si="76"/>
        <v>0</v>
      </c>
      <c r="AM55" s="60">
        <f t="shared" si="77"/>
        <v>0</v>
      </c>
      <c r="AN55" s="60">
        <f t="shared" si="78"/>
        <v>0</v>
      </c>
      <c r="AO55" s="60">
        <f t="shared" si="79"/>
        <v>48498.172167403878</v>
      </c>
    </row>
    <row r="56" spans="1:41" ht="45" x14ac:dyDescent="0.25">
      <c r="A56" s="48" t="s">
        <v>22</v>
      </c>
      <c r="B56" s="48" t="s">
        <v>99</v>
      </c>
      <c r="C56" s="246"/>
      <c r="D56" s="247"/>
      <c r="E56" s="248"/>
      <c r="F56" s="248"/>
      <c r="G56" s="95" t="s">
        <v>109</v>
      </c>
      <c r="H56" s="96" t="s">
        <v>110</v>
      </c>
      <c r="I56" s="97">
        <v>120</v>
      </c>
      <c r="J56" s="72">
        <v>727.4725637181408</v>
      </c>
      <c r="K56" s="72">
        <f t="shared" si="65"/>
        <v>87296.707646176903</v>
      </c>
      <c r="L56" s="99" t="s">
        <v>111</v>
      </c>
      <c r="M56" s="99" t="s">
        <v>41</v>
      </c>
      <c r="N56" s="99" t="s">
        <v>103</v>
      </c>
      <c r="O56" s="99" t="s">
        <v>32</v>
      </c>
      <c r="Q56" s="58"/>
      <c r="R56" s="58">
        <v>60</v>
      </c>
      <c r="T56" s="58"/>
      <c r="U56" s="58">
        <v>60</v>
      </c>
      <c r="W56" s="58"/>
      <c r="X56" s="58"/>
      <c r="Z56" s="58"/>
      <c r="AA56" s="58"/>
      <c r="AB56" s="58">
        <f t="shared" si="66"/>
        <v>120</v>
      </c>
      <c r="AC56" s="60">
        <f t="shared" si="67"/>
        <v>0</v>
      </c>
      <c r="AD56" s="60">
        <f t="shared" si="68"/>
        <v>0</v>
      </c>
      <c r="AE56" s="60">
        <f t="shared" si="69"/>
        <v>43648.353823088451</v>
      </c>
      <c r="AF56" s="60">
        <f t="shared" si="70"/>
        <v>0</v>
      </c>
      <c r="AG56" s="60">
        <f t="shared" si="71"/>
        <v>0</v>
      </c>
      <c r="AH56" s="60">
        <f t="shared" si="72"/>
        <v>43648.353823088451</v>
      </c>
      <c r="AI56" s="60">
        <f t="shared" si="73"/>
        <v>0</v>
      </c>
      <c r="AJ56" s="60">
        <f t="shared" si="74"/>
        <v>0</v>
      </c>
      <c r="AK56" s="60">
        <f t="shared" si="75"/>
        <v>0</v>
      </c>
      <c r="AL56" s="60">
        <f t="shared" si="76"/>
        <v>0</v>
      </c>
      <c r="AM56" s="60">
        <f t="shared" si="77"/>
        <v>0</v>
      </c>
      <c r="AN56" s="60">
        <f t="shared" si="78"/>
        <v>0</v>
      </c>
      <c r="AO56" s="60">
        <f t="shared" si="79"/>
        <v>87296.707646176903</v>
      </c>
    </row>
    <row r="57" spans="1:41" ht="45" x14ac:dyDescent="0.25">
      <c r="A57" s="48" t="s">
        <v>22</v>
      </c>
      <c r="B57" s="48" t="s">
        <v>99</v>
      </c>
      <c r="C57" s="246"/>
      <c r="D57" s="247"/>
      <c r="E57" s="248"/>
      <c r="F57" s="248"/>
      <c r="G57" s="95" t="s">
        <v>112</v>
      </c>
      <c r="H57" s="96" t="s">
        <v>113</v>
      </c>
      <c r="I57" s="97">
        <v>120</v>
      </c>
      <c r="J57" s="72">
        <v>75.775000000000006</v>
      </c>
      <c r="K57" s="72">
        <f t="shared" si="65"/>
        <v>9093</v>
      </c>
      <c r="L57" s="81" t="s">
        <v>69</v>
      </c>
      <c r="M57" s="101" t="s">
        <v>30</v>
      </c>
      <c r="N57" s="101" t="s">
        <v>103</v>
      </c>
      <c r="O57" s="101" t="s">
        <v>32</v>
      </c>
      <c r="Q57" s="58"/>
      <c r="R57" s="58">
        <v>60</v>
      </c>
      <c r="T57" s="58"/>
      <c r="U57" s="58">
        <v>60</v>
      </c>
      <c r="W57" s="58"/>
      <c r="X57" s="58"/>
      <c r="Z57" s="58"/>
      <c r="AA57" s="58"/>
      <c r="AB57" s="58">
        <f t="shared" si="66"/>
        <v>120</v>
      </c>
      <c r="AC57" s="60">
        <f t="shared" si="67"/>
        <v>0</v>
      </c>
      <c r="AD57" s="60">
        <f t="shared" si="68"/>
        <v>0</v>
      </c>
      <c r="AE57" s="60">
        <f t="shared" si="69"/>
        <v>4546.5</v>
      </c>
      <c r="AF57" s="60">
        <f t="shared" si="70"/>
        <v>0</v>
      </c>
      <c r="AG57" s="60">
        <f t="shared" si="71"/>
        <v>0</v>
      </c>
      <c r="AH57" s="60">
        <f t="shared" si="72"/>
        <v>4546.5</v>
      </c>
      <c r="AI57" s="60">
        <f t="shared" si="73"/>
        <v>0</v>
      </c>
      <c r="AJ57" s="60">
        <f t="shared" si="74"/>
        <v>0</v>
      </c>
      <c r="AK57" s="60">
        <f t="shared" si="75"/>
        <v>0</v>
      </c>
      <c r="AL57" s="60">
        <f t="shared" si="76"/>
        <v>0</v>
      </c>
      <c r="AM57" s="60">
        <f t="shared" si="77"/>
        <v>0</v>
      </c>
      <c r="AN57" s="60">
        <f t="shared" si="78"/>
        <v>0</v>
      </c>
      <c r="AO57" s="60">
        <f t="shared" si="79"/>
        <v>9093</v>
      </c>
    </row>
    <row r="58" spans="1:41" ht="45" x14ac:dyDescent="0.25">
      <c r="A58" s="48" t="s">
        <v>22</v>
      </c>
      <c r="B58" s="48" t="s">
        <v>99</v>
      </c>
      <c r="C58" s="235" t="s">
        <v>114</v>
      </c>
      <c r="D58" s="232" t="s">
        <v>115</v>
      </c>
      <c r="E58" s="232">
        <v>3</v>
      </c>
      <c r="F58" s="232" t="s">
        <v>26</v>
      </c>
      <c r="G58" s="50" t="s">
        <v>102</v>
      </c>
      <c r="H58" s="54" t="s">
        <v>28</v>
      </c>
      <c r="I58" s="55">
        <v>2</v>
      </c>
      <c r="J58" s="71">
        <v>561988.07327001356</v>
      </c>
      <c r="K58" s="72">
        <f t="shared" si="65"/>
        <v>1123976.1465400271</v>
      </c>
      <c r="L58" s="73" t="s">
        <v>67</v>
      </c>
      <c r="M58" s="63" t="s">
        <v>41</v>
      </c>
      <c r="N58" s="63" t="s">
        <v>103</v>
      </c>
      <c r="O58" s="63" t="s">
        <v>32</v>
      </c>
      <c r="Q58" s="58"/>
      <c r="R58" s="58">
        <v>1</v>
      </c>
      <c r="T58" s="58"/>
      <c r="U58" s="58">
        <v>1</v>
      </c>
      <c r="W58" s="58"/>
      <c r="X58" s="58"/>
      <c r="Z58" s="58"/>
      <c r="AA58" s="58"/>
      <c r="AB58" s="58">
        <f t="shared" si="66"/>
        <v>2</v>
      </c>
      <c r="AC58" s="60">
        <f t="shared" si="67"/>
        <v>0</v>
      </c>
      <c r="AD58" s="60">
        <f t="shared" si="68"/>
        <v>0</v>
      </c>
      <c r="AE58" s="60">
        <f t="shared" si="69"/>
        <v>561988.07327001356</v>
      </c>
      <c r="AF58" s="60">
        <f t="shared" si="70"/>
        <v>0</v>
      </c>
      <c r="AG58" s="60">
        <f t="shared" si="71"/>
        <v>0</v>
      </c>
      <c r="AH58" s="60">
        <f t="shared" si="72"/>
        <v>561988.07327001356</v>
      </c>
      <c r="AI58" s="60">
        <f t="shared" si="73"/>
        <v>0</v>
      </c>
      <c r="AJ58" s="60">
        <f t="shared" si="74"/>
        <v>0</v>
      </c>
      <c r="AK58" s="60">
        <f t="shared" si="75"/>
        <v>0</v>
      </c>
      <c r="AL58" s="60">
        <f t="shared" si="76"/>
        <v>0</v>
      </c>
      <c r="AM58" s="60">
        <f t="shared" si="77"/>
        <v>0</v>
      </c>
      <c r="AN58" s="60">
        <f t="shared" si="78"/>
        <v>0</v>
      </c>
      <c r="AO58" s="60">
        <f t="shared" si="79"/>
        <v>1123976.1465400271</v>
      </c>
    </row>
    <row r="59" spans="1:41" ht="45" x14ac:dyDescent="0.25">
      <c r="A59" s="48" t="s">
        <v>22</v>
      </c>
      <c r="B59" s="48" t="s">
        <v>99</v>
      </c>
      <c r="C59" s="235"/>
      <c r="D59" s="232"/>
      <c r="E59" s="232"/>
      <c r="F59" s="232"/>
      <c r="G59" s="50" t="s">
        <v>108</v>
      </c>
      <c r="H59" s="54" t="s">
        <v>52</v>
      </c>
      <c r="I59" s="55">
        <v>2</v>
      </c>
      <c r="J59" s="71">
        <v>24249</v>
      </c>
      <c r="K59" s="72">
        <f t="shared" si="65"/>
        <v>48498</v>
      </c>
      <c r="L59" s="100" t="s">
        <v>48</v>
      </c>
      <c r="M59" s="74" t="s">
        <v>30</v>
      </c>
      <c r="N59" s="99" t="s">
        <v>103</v>
      </c>
      <c r="O59" s="99" t="s">
        <v>32</v>
      </c>
      <c r="Q59" s="58"/>
      <c r="R59" s="58">
        <v>1</v>
      </c>
      <c r="T59" s="58"/>
      <c r="U59" s="58">
        <v>1</v>
      </c>
      <c r="W59" s="58"/>
      <c r="X59" s="58"/>
      <c r="Z59" s="58"/>
      <c r="AA59" s="58"/>
      <c r="AB59" s="58">
        <f t="shared" si="66"/>
        <v>2</v>
      </c>
      <c r="AC59" s="60">
        <f t="shared" si="67"/>
        <v>0</v>
      </c>
      <c r="AD59" s="60">
        <f t="shared" si="68"/>
        <v>0</v>
      </c>
      <c r="AE59" s="60">
        <f t="shared" si="69"/>
        <v>24249</v>
      </c>
      <c r="AF59" s="60">
        <f t="shared" si="70"/>
        <v>0</v>
      </c>
      <c r="AG59" s="60">
        <f t="shared" si="71"/>
        <v>0</v>
      </c>
      <c r="AH59" s="60">
        <f t="shared" si="72"/>
        <v>24249</v>
      </c>
      <c r="AI59" s="60">
        <f t="shared" si="73"/>
        <v>0</v>
      </c>
      <c r="AJ59" s="60">
        <f t="shared" si="74"/>
        <v>0</v>
      </c>
      <c r="AK59" s="60">
        <f t="shared" si="75"/>
        <v>0</v>
      </c>
      <c r="AL59" s="60">
        <f t="shared" si="76"/>
        <v>0</v>
      </c>
      <c r="AM59" s="60">
        <f t="shared" si="77"/>
        <v>0</v>
      </c>
      <c r="AN59" s="60">
        <f t="shared" si="78"/>
        <v>0</v>
      </c>
      <c r="AO59" s="60">
        <f t="shared" si="79"/>
        <v>48498</v>
      </c>
    </row>
    <row r="60" spans="1:41" ht="45" x14ac:dyDescent="0.25">
      <c r="A60" s="48" t="s">
        <v>22</v>
      </c>
      <c r="B60" s="48" t="s">
        <v>99</v>
      </c>
      <c r="C60" s="235"/>
      <c r="D60" s="232"/>
      <c r="E60" s="232"/>
      <c r="F60" s="232"/>
      <c r="G60" s="50" t="s">
        <v>104</v>
      </c>
      <c r="H60" s="54" t="s">
        <v>113</v>
      </c>
      <c r="I60" s="55">
        <v>2</v>
      </c>
      <c r="J60" s="71">
        <v>6062.333333333333</v>
      </c>
      <c r="K60" s="72">
        <f t="shared" si="65"/>
        <v>12124.666666666666</v>
      </c>
      <c r="L60" s="98" t="s">
        <v>105</v>
      </c>
      <c r="M60" s="63" t="s">
        <v>30</v>
      </c>
      <c r="N60" s="63" t="s">
        <v>103</v>
      </c>
      <c r="O60" s="63" t="s">
        <v>32</v>
      </c>
      <c r="Q60" s="58"/>
      <c r="R60" s="58">
        <v>1</v>
      </c>
      <c r="T60" s="58"/>
      <c r="U60" s="58">
        <v>1</v>
      </c>
      <c r="W60" s="58"/>
      <c r="X60" s="58"/>
      <c r="Z60" s="58"/>
      <c r="AA60" s="58"/>
      <c r="AB60" s="58">
        <f t="shared" si="66"/>
        <v>2</v>
      </c>
      <c r="AC60" s="60">
        <f t="shared" si="67"/>
        <v>0</v>
      </c>
      <c r="AD60" s="60">
        <f t="shared" si="68"/>
        <v>0</v>
      </c>
      <c r="AE60" s="60">
        <f t="shared" si="69"/>
        <v>6062.333333333333</v>
      </c>
      <c r="AF60" s="60">
        <f t="shared" si="70"/>
        <v>0</v>
      </c>
      <c r="AG60" s="60">
        <f t="shared" si="71"/>
        <v>0</v>
      </c>
      <c r="AH60" s="60">
        <f t="shared" si="72"/>
        <v>6062.333333333333</v>
      </c>
      <c r="AI60" s="60">
        <f t="shared" si="73"/>
        <v>0</v>
      </c>
      <c r="AJ60" s="60">
        <f t="shared" si="74"/>
        <v>0</v>
      </c>
      <c r="AK60" s="60">
        <f t="shared" si="75"/>
        <v>0</v>
      </c>
      <c r="AL60" s="60">
        <f t="shared" si="76"/>
        <v>0</v>
      </c>
      <c r="AM60" s="60">
        <f t="shared" si="77"/>
        <v>0</v>
      </c>
      <c r="AN60" s="60">
        <f t="shared" si="78"/>
        <v>0</v>
      </c>
      <c r="AO60" s="60">
        <f t="shared" si="79"/>
        <v>12124.666666666666</v>
      </c>
    </row>
    <row r="61" spans="1:41" ht="45" x14ac:dyDescent="0.25">
      <c r="A61" s="48" t="s">
        <v>22</v>
      </c>
      <c r="B61" s="48" t="s">
        <v>99</v>
      </c>
      <c r="C61" s="235"/>
      <c r="D61" s="232"/>
      <c r="E61" s="232"/>
      <c r="F61" s="232"/>
      <c r="G61" s="50" t="s">
        <v>106</v>
      </c>
      <c r="H61" s="54" t="s">
        <v>113</v>
      </c>
      <c r="I61" s="55">
        <v>180</v>
      </c>
      <c r="J61" s="71">
        <v>45.466666666666669</v>
      </c>
      <c r="K61" s="72">
        <f t="shared" si="65"/>
        <v>8184</v>
      </c>
      <c r="L61" s="81" t="s">
        <v>107</v>
      </c>
      <c r="M61" s="74" t="s">
        <v>41</v>
      </c>
      <c r="N61" s="99" t="s">
        <v>103</v>
      </c>
      <c r="O61" s="99" t="s">
        <v>32</v>
      </c>
      <c r="Q61" s="58"/>
      <c r="R61" s="58">
        <v>90</v>
      </c>
      <c r="T61" s="58"/>
      <c r="U61" s="58">
        <v>90</v>
      </c>
      <c r="W61" s="58"/>
      <c r="X61" s="58"/>
      <c r="Z61" s="58"/>
      <c r="AA61" s="58"/>
      <c r="AB61" s="58">
        <f t="shared" si="66"/>
        <v>180</v>
      </c>
      <c r="AC61" s="60">
        <f t="shared" si="67"/>
        <v>0</v>
      </c>
      <c r="AD61" s="60">
        <f t="shared" si="68"/>
        <v>0</v>
      </c>
      <c r="AE61" s="60">
        <f t="shared" si="69"/>
        <v>4092</v>
      </c>
      <c r="AF61" s="60">
        <f t="shared" si="70"/>
        <v>0</v>
      </c>
      <c r="AG61" s="60">
        <f t="shared" si="71"/>
        <v>0</v>
      </c>
      <c r="AH61" s="60">
        <f t="shared" si="72"/>
        <v>4092</v>
      </c>
      <c r="AI61" s="60">
        <f t="shared" si="73"/>
        <v>0</v>
      </c>
      <c r="AJ61" s="60">
        <f t="shared" si="74"/>
        <v>0</v>
      </c>
      <c r="AK61" s="60">
        <f t="shared" si="75"/>
        <v>0</v>
      </c>
      <c r="AL61" s="60">
        <f t="shared" si="76"/>
        <v>0</v>
      </c>
      <c r="AM61" s="60">
        <f t="shared" si="77"/>
        <v>0</v>
      </c>
      <c r="AN61" s="60">
        <f t="shared" si="78"/>
        <v>0</v>
      </c>
      <c r="AO61" s="60">
        <f t="shared" si="79"/>
        <v>8184</v>
      </c>
    </row>
    <row r="62" spans="1:41" ht="45" x14ac:dyDescent="0.25">
      <c r="A62" s="48" t="s">
        <v>22</v>
      </c>
      <c r="B62" s="48" t="s">
        <v>99</v>
      </c>
      <c r="C62" s="235"/>
      <c r="D62" s="232"/>
      <c r="E62" s="232"/>
      <c r="F62" s="232"/>
      <c r="G62" s="50" t="s">
        <v>109</v>
      </c>
      <c r="H62" s="54" t="s">
        <v>113</v>
      </c>
      <c r="I62" s="55">
        <v>180</v>
      </c>
      <c r="J62" s="71">
        <v>727.47256371814092</v>
      </c>
      <c r="K62" s="72">
        <f t="shared" si="65"/>
        <v>130945.06146926536</v>
      </c>
      <c r="L62" s="99" t="s">
        <v>111</v>
      </c>
      <c r="M62" s="74" t="s">
        <v>41</v>
      </c>
      <c r="N62" s="99" t="s">
        <v>103</v>
      </c>
      <c r="O62" s="99" t="s">
        <v>32</v>
      </c>
      <c r="Q62" s="58"/>
      <c r="R62" s="58">
        <v>90</v>
      </c>
      <c r="T62" s="58"/>
      <c r="U62" s="58">
        <v>90</v>
      </c>
      <c r="W62" s="58"/>
      <c r="X62" s="58"/>
      <c r="Z62" s="58"/>
      <c r="AA62" s="58"/>
      <c r="AB62" s="58">
        <f t="shared" si="66"/>
        <v>180</v>
      </c>
      <c r="AC62" s="60">
        <f t="shared" si="67"/>
        <v>0</v>
      </c>
      <c r="AD62" s="60">
        <f t="shared" si="68"/>
        <v>0</v>
      </c>
      <c r="AE62" s="60">
        <f t="shared" si="69"/>
        <v>65472.530734632681</v>
      </c>
      <c r="AF62" s="60">
        <f t="shared" si="70"/>
        <v>0</v>
      </c>
      <c r="AG62" s="60">
        <f t="shared" si="71"/>
        <v>0</v>
      </c>
      <c r="AH62" s="60">
        <f t="shared" si="72"/>
        <v>65472.530734632681</v>
      </c>
      <c r="AI62" s="60">
        <f t="shared" si="73"/>
        <v>0</v>
      </c>
      <c r="AJ62" s="60">
        <f t="shared" si="74"/>
        <v>0</v>
      </c>
      <c r="AK62" s="60">
        <f t="shared" si="75"/>
        <v>0</v>
      </c>
      <c r="AL62" s="60">
        <f t="shared" si="76"/>
        <v>0</v>
      </c>
      <c r="AM62" s="60">
        <f t="shared" si="77"/>
        <v>0</v>
      </c>
      <c r="AN62" s="60">
        <f t="shared" si="78"/>
        <v>0</v>
      </c>
      <c r="AO62" s="60">
        <f t="shared" si="79"/>
        <v>130945.06146926536</v>
      </c>
    </row>
    <row r="63" spans="1:41" ht="45" x14ac:dyDescent="0.25">
      <c r="A63" s="48" t="s">
        <v>22</v>
      </c>
      <c r="B63" s="48" t="s">
        <v>99</v>
      </c>
      <c r="C63" s="235"/>
      <c r="D63" s="232"/>
      <c r="E63" s="232"/>
      <c r="F63" s="232"/>
      <c r="G63" s="50" t="s">
        <v>116</v>
      </c>
      <c r="H63" s="54" t="s">
        <v>117</v>
      </c>
      <c r="I63" s="55">
        <v>180</v>
      </c>
      <c r="J63" s="71">
        <v>25.5</v>
      </c>
      <c r="K63" s="72">
        <f t="shared" si="65"/>
        <v>4590</v>
      </c>
      <c r="L63" s="99" t="s">
        <v>118</v>
      </c>
      <c r="M63" s="74" t="s">
        <v>41</v>
      </c>
      <c r="N63" s="78" t="s">
        <v>103</v>
      </c>
      <c r="O63" s="99" t="s">
        <v>32</v>
      </c>
      <c r="Q63" s="58"/>
      <c r="R63" s="58">
        <v>90</v>
      </c>
      <c r="T63" s="58"/>
      <c r="U63" s="58">
        <v>90</v>
      </c>
      <c r="W63" s="58"/>
      <c r="X63" s="58"/>
      <c r="Z63" s="58"/>
      <c r="AA63" s="58"/>
      <c r="AB63" s="58">
        <f t="shared" si="66"/>
        <v>180</v>
      </c>
      <c r="AC63" s="60">
        <f t="shared" si="67"/>
        <v>0</v>
      </c>
      <c r="AD63" s="60">
        <f t="shared" si="68"/>
        <v>0</v>
      </c>
      <c r="AE63" s="60">
        <f t="shared" si="69"/>
        <v>2295</v>
      </c>
      <c r="AF63" s="60">
        <f t="shared" si="70"/>
        <v>0</v>
      </c>
      <c r="AG63" s="60">
        <f t="shared" si="71"/>
        <v>0</v>
      </c>
      <c r="AH63" s="60">
        <f t="shared" si="72"/>
        <v>2295</v>
      </c>
      <c r="AI63" s="60">
        <f t="shared" si="73"/>
        <v>0</v>
      </c>
      <c r="AJ63" s="60">
        <f t="shared" si="74"/>
        <v>0</v>
      </c>
      <c r="AK63" s="60">
        <f t="shared" si="75"/>
        <v>0</v>
      </c>
      <c r="AL63" s="60">
        <f t="shared" si="76"/>
        <v>0</v>
      </c>
      <c r="AM63" s="60">
        <f t="shared" si="77"/>
        <v>0</v>
      </c>
      <c r="AN63" s="60">
        <f t="shared" si="78"/>
        <v>0</v>
      </c>
      <c r="AO63" s="60">
        <f t="shared" si="79"/>
        <v>4590</v>
      </c>
    </row>
    <row r="64" spans="1:41" ht="45" x14ac:dyDescent="0.25">
      <c r="A64" s="48" t="s">
        <v>22</v>
      </c>
      <c r="B64" s="48" t="s">
        <v>99</v>
      </c>
      <c r="C64" s="235"/>
      <c r="D64" s="232"/>
      <c r="E64" s="54"/>
      <c r="F64" s="54"/>
      <c r="G64" s="50" t="s">
        <v>119</v>
      </c>
      <c r="H64" s="54" t="s">
        <v>120</v>
      </c>
      <c r="I64" s="55">
        <v>180</v>
      </c>
      <c r="J64" s="71">
        <v>120</v>
      </c>
      <c r="K64" s="72">
        <f t="shared" si="65"/>
        <v>21600</v>
      </c>
      <c r="L64" s="81" t="s">
        <v>121</v>
      </c>
      <c r="M64" s="74" t="s">
        <v>41</v>
      </c>
      <c r="N64" s="78" t="s">
        <v>103</v>
      </c>
      <c r="O64" s="99" t="s">
        <v>32</v>
      </c>
      <c r="Q64" s="58"/>
      <c r="R64" s="58">
        <v>90</v>
      </c>
      <c r="T64" s="58"/>
      <c r="U64" s="58">
        <v>90</v>
      </c>
      <c r="W64" s="58"/>
      <c r="X64" s="58"/>
      <c r="Z64" s="58"/>
      <c r="AA64" s="58"/>
      <c r="AB64" s="58">
        <f t="shared" si="66"/>
        <v>180</v>
      </c>
      <c r="AC64" s="60">
        <f t="shared" si="67"/>
        <v>0</v>
      </c>
      <c r="AD64" s="60">
        <f t="shared" si="68"/>
        <v>0</v>
      </c>
      <c r="AE64" s="60">
        <f t="shared" si="69"/>
        <v>10800</v>
      </c>
      <c r="AF64" s="60">
        <f t="shared" si="70"/>
        <v>0</v>
      </c>
      <c r="AG64" s="60">
        <f t="shared" si="71"/>
        <v>0</v>
      </c>
      <c r="AH64" s="60">
        <f t="shared" si="72"/>
        <v>10800</v>
      </c>
      <c r="AI64" s="60">
        <f t="shared" si="73"/>
        <v>0</v>
      </c>
      <c r="AJ64" s="60">
        <f t="shared" si="74"/>
        <v>0</v>
      </c>
      <c r="AK64" s="60">
        <f t="shared" si="75"/>
        <v>0</v>
      </c>
      <c r="AL64" s="60">
        <f t="shared" si="76"/>
        <v>0</v>
      </c>
      <c r="AM64" s="60">
        <f t="shared" si="77"/>
        <v>0</v>
      </c>
      <c r="AN64" s="60">
        <f t="shared" si="78"/>
        <v>0</v>
      </c>
      <c r="AO64" s="60">
        <f t="shared" si="79"/>
        <v>21600</v>
      </c>
    </row>
    <row r="65" spans="1:41" ht="45" x14ac:dyDescent="0.25">
      <c r="A65" s="48" t="s">
        <v>22</v>
      </c>
      <c r="B65" s="48" t="s">
        <v>99</v>
      </c>
      <c r="C65" s="49" t="s">
        <v>122</v>
      </c>
      <c r="D65" s="53" t="s">
        <v>123</v>
      </c>
      <c r="E65" s="54">
        <v>1</v>
      </c>
      <c r="F65" s="54" t="s">
        <v>26</v>
      </c>
      <c r="G65" s="50" t="s">
        <v>124</v>
      </c>
      <c r="H65" s="54" t="s">
        <v>28</v>
      </c>
      <c r="I65" s="55">
        <v>100</v>
      </c>
      <c r="J65" s="71">
        <v>1697.44</v>
      </c>
      <c r="K65" s="72">
        <f t="shared" si="65"/>
        <v>169744</v>
      </c>
      <c r="L65" s="62" t="s">
        <v>67</v>
      </c>
      <c r="M65" s="74" t="s">
        <v>70</v>
      </c>
      <c r="N65" s="63" t="s">
        <v>103</v>
      </c>
      <c r="O65" s="63" t="s">
        <v>32</v>
      </c>
      <c r="Q65" s="58"/>
      <c r="R65" s="58"/>
      <c r="T65" s="58"/>
      <c r="U65" s="58"/>
      <c r="W65" s="58"/>
      <c r="X65" s="58"/>
      <c r="Z65" s="58">
        <v>100</v>
      </c>
      <c r="AA65" s="58"/>
      <c r="AB65" s="58">
        <f t="shared" si="66"/>
        <v>100</v>
      </c>
      <c r="AC65" s="60">
        <f t="shared" si="67"/>
        <v>0</v>
      </c>
      <c r="AD65" s="60">
        <f t="shared" si="68"/>
        <v>0</v>
      </c>
      <c r="AE65" s="60">
        <f t="shared" si="69"/>
        <v>0</v>
      </c>
      <c r="AF65" s="60">
        <f t="shared" si="70"/>
        <v>0</v>
      </c>
      <c r="AG65" s="60">
        <f t="shared" si="71"/>
        <v>0</v>
      </c>
      <c r="AH65" s="60">
        <f t="shared" si="72"/>
        <v>0</v>
      </c>
      <c r="AI65" s="60">
        <f t="shared" si="73"/>
        <v>0</v>
      </c>
      <c r="AJ65" s="60">
        <f t="shared" si="74"/>
        <v>0</v>
      </c>
      <c r="AK65" s="60">
        <f t="shared" si="75"/>
        <v>0</v>
      </c>
      <c r="AL65" s="60">
        <f t="shared" si="76"/>
        <v>0</v>
      </c>
      <c r="AM65" s="60">
        <f t="shared" si="77"/>
        <v>169744</v>
      </c>
      <c r="AN65" s="60">
        <f t="shared" si="78"/>
        <v>0</v>
      </c>
      <c r="AO65" s="60">
        <f t="shared" si="79"/>
        <v>169744</v>
      </c>
    </row>
    <row r="66" spans="1:41" ht="45" x14ac:dyDescent="0.25">
      <c r="A66" s="48" t="s">
        <v>22</v>
      </c>
      <c r="B66" s="48" t="s">
        <v>99</v>
      </c>
      <c r="C66" s="235" t="s">
        <v>125</v>
      </c>
      <c r="D66" s="236" t="s">
        <v>126</v>
      </c>
      <c r="E66" s="232">
        <v>60</v>
      </c>
      <c r="F66" s="232" t="s">
        <v>26</v>
      </c>
      <c r="G66" s="50" t="s">
        <v>108</v>
      </c>
      <c r="H66" s="54" t="s">
        <v>113</v>
      </c>
      <c r="I66" s="55">
        <v>4</v>
      </c>
      <c r="J66" s="71">
        <v>18186.75</v>
      </c>
      <c r="K66" s="72">
        <f t="shared" si="65"/>
        <v>72747</v>
      </c>
      <c r="L66" s="100" t="s">
        <v>48</v>
      </c>
      <c r="M66" s="74" t="s">
        <v>30</v>
      </c>
      <c r="N66" s="99" t="s">
        <v>103</v>
      </c>
      <c r="O66" s="99" t="s">
        <v>32</v>
      </c>
      <c r="Q66" s="58"/>
      <c r="R66" s="58">
        <v>1</v>
      </c>
      <c r="T66" s="58"/>
      <c r="U66" s="58">
        <v>1</v>
      </c>
      <c r="W66" s="58">
        <v>1</v>
      </c>
      <c r="X66" s="58"/>
      <c r="Z66" s="58">
        <v>1</v>
      </c>
      <c r="AA66" s="58"/>
      <c r="AB66" s="58">
        <f t="shared" si="66"/>
        <v>4</v>
      </c>
      <c r="AC66" s="60">
        <f t="shared" si="67"/>
        <v>0</v>
      </c>
      <c r="AD66" s="60">
        <f t="shared" si="68"/>
        <v>0</v>
      </c>
      <c r="AE66" s="60">
        <f t="shared" si="69"/>
        <v>18186.75</v>
      </c>
      <c r="AF66" s="60">
        <f t="shared" si="70"/>
        <v>0</v>
      </c>
      <c r="AG66" s="60">
        <f t="shared" si="71"/>
        <v>0</v>
      </c>
      <c r="AH66" s="60">
        <f t="shared" si="72"/>
        <v>18186.75</v>
      </c>
      <c r="AI66" s="60">
        <f t="shared" si="73"/>
        <v>0</v>
      </c>
      <c r="AJ66" s="60">
        <f t="shared" si="74"/>
        <v>18186.75</v>
      </c>
      <c r="AK66" s="60">
        <f t="shared" si="75"/>
        <v>0</v>
      </c>
      <c r="AL66" s="60">
        <f t="shared" si="76"/>
        <v>0</v>
      </c>
      <c r="AM66" s="60">
        <f t="shared" si="77"/>
        <v>18186.75</v>
      </c>
      <c r="AN66" s="60">
        <f t="shared" si="78"/>
        <v>0</v>
      </c>
      <c r="AO66" s="60">
        <f t="shared" si="79"/>
        <v>72747</v>
      </c>
    </row>
    <row r="67" spans="1:41" ht="45" x14ac:dyDescent="0.25">
      <c r="A67" s="48" t="s">
        <v>22</v>
      </c>
      <c r="B67" s="48" t="s">
        <v>99</v>
      </c>
      <c r="C67" s="235"/>
      <c r="D67" s="236"/>
      <c r="E67" s="232"/>
      <c r="F67" s="232"/>
      <c r="G67" s="50" t="s">
        <v>127</v>
      </c>
      <c r="H67" s="54" t="s">
        <v>113</v>
      </c>
      <c r="I67" s="55">
        <v>4</v>
      </c>
      <c r="J67" s="71">
        <v>9427.3578850791564</v>
      </c>
      <c r="K67" s="72">
        <f t="shared" si="65"/>
        <v>37709.431540316626</v>
      </c>
      <c r="L67" s="73" t="s">
        <v>67</v>
      </c>
      <c r="M67" s="74" t="s">
        <v>30</v>
      </c>
      <c r="N67" s="74" t="s">
        <v>103</v>
      </c>
      <c r="O67" s="74" t="s">
        <v>32</v>
      </c>
      <c r="Q67" s="58"/>
      <c r="R67" s="58">
        <v>1</v>
      </c>
      <c r="T67" s="58"/>
      <c r="U67" s="58">
        <v>1</v>
      </c>
      <c r="W67" s="58">
        <v>1</v>
      </c>
      <c r="X67" s="58"/>
      <c r="Z67" s="58">
        <v>1</v>
      </c>
      <c r="AA67" s="58"/>
      <c r="AB67" s="58">
        <f t="shared" si="66"/>
        <v>4</v>
      </c>
      <c r="AC67" s="60">
        <f t="shared" si="67"/>
        <v>0</v>
      </c>
      <c r="AD67" s="60">
        <f t="shared" si="68"/>
        <v>0</v>
      </c>
      <c r="AE67" s="60">
        <f t="shared" si="69"/>
        <v>9427.3578850791564</v>
      </c>
      <c r="AF67" s="60">
        <f t="shared" si="70"/>
        <v>0</v>
      </c>
      <c r="AG67" s="60">
        <f t="shared" si="71"/>
        <v>0</v>
      </c>
      <c r="AH67" s="60">
        <f t="shared" si="72"/>
        <v>9427.3578850791564</v>
      </c>
      <c r="AI67" s="60">
        <f t="shared" si="73"/>
        <v>0</v>
      </c>
      <c r="AJ67" s="60">
        <f t="shared" si="74"/>
        <v>9427.3578850791564</v>
      </c>
      <c r="AK67" s="60">
        <f t="shared" si="75"/>
        <v>0</v>
      </c>
      <c r="AL67" s="60">
        <f t="shared" si="76"/>
        <v>0</v>
      </c>
      <c r="AM67" s="60">
        <f t="shared" si="77"/>
        <v>9427.3578850791564</v>
      </c>
      <c r="AN67" s="60">
        <f t="shared" si="78"/>
        <v>0</v>
      </c>
      <c r="AO67" s="60">
        <f t="shared" si="79"/>
        <v>37709.431540316626</v>
      </c>
    </row>
    <row r="68" spans="1:41" ht="45" x14ac:dyDescent="0.25">
      <c r="A68" s="48" t="s">
        <v>22</v>
      </c>
      <c r="B68" s="48" t="s">
        <v>99</v>
      </c>
      <c r="C68" s="235"/>
      <c r="D68" s="236"/>
      <c r="E68" s="232"/>
      <c r="F68" s="232"/>
      <c r="G68" s="50" t="s">
        <v>128</v>
      </c>
      <c r="H68" s="54" t="s">
        <v>113</v>
      </c>
      <c r="I68" s="55">
        <v>4</v>
      </c>
      <c r="J68" s="71">
        <v>21217.976744186049</v>
      </c>
      <c r="K68" s="72">
        <f t="shared" si="65"/>
        <v>84871.906976744198</v>
      </c>
      <c r="L68" s="73" t="s">
        <v>67</v>
      </c>
      <c r="M68" s="74" t="s">
        <v>41</v>
      </c>
      <c r="N68" s="74" t="s">
        <v>103</v>
      </c>
      <c r="O68" s="74" t="s">
        <v>32</v>
      </c>
      <c r="Q68" s="58"/>
      <c r="R68" s="58">
        <v>1</v>
      </c>
      <c r="T68" s="58"/>
      <c r="U68" s="58">
        <v>1</v>
      </c>
      <c r="W68" s="58">
        <v>1</v>
      </c>
      <c r="X68" s="58"/>
      <c r="Z68" s="58">
        <v>1</v>
      </c>
      <c r="AA68" s="58"/>
      <c r="AB68" s="58">
        <f t="shared" si="66"/>
        <v>4</v>
      </c>
      <c r="AC68" s="60">
        <f t="shared" si="67"/>
        <v>0</v>
      </c>
      <c r="AD68" s="60">
        <f t="shared" si="68"/>
        <v>0</v>
      </c>
      <c r="AE68" s="60">
        <f t="shared" si="69"/>
        <v>21217.976744186049</v>
      </c>
      <c r="AF68" s="60">
        <f t="shared" si="70"/>
        <v>0</v>
      </c>
      <c r="AG68" s="60">
        <f t="shared" si="71"/>
        <v>0</v>
      </c>
      <c r="AH68" s="60">
        <f t="shared" si="72"/>
        <v>21217.976744186049</v>
      </c>
      <c r="AI68" s="60">
        <f t="shared" si="73"/>
        <v>0</v>
      </c>
      <c r="AJ68" s="60">
        <f t="shared" si="74"/>
        <v>21217.976744186049</v>
      </c>
      <c r="AK68" s="60">
        <f t="shared" si="75"/>
        <v>0</v>
      </c>
      <c r="AL68" s="60">
        <f t="shared" si="76"/>
        <v>0</v>
      </c>
      <c r="AM68" s="60">
        <f t="shared" si="77"/>
        <v>21217.976744186049</v>
      </c>
      <c r="AN68" s="60">
        <f t="shared" si="78"/>
        <v>0</v>
      </c>
      <c r="AO68" s="60">
        <f t="shared" si="79"/>
        <v>84871.906976744198</v>
      </c>
    </row>
    <row r="69" spans="1:41" ht="45" x14ac:dyDescent="0.25">
      <c r="A69" s="48" t="s">
        <v>22</v>
      </c>
      <c r="B69" s="48" t="s">
        <v>99</v>
      </c>
      <c r="C69" s="235"/>
      <c r="D69" s="236"/>
      <c r="E69" s="232"/>
      <c r="F69" s="232"/>
      <c r="G69" s="50" t="s">
        <v>104</v>
      </c>
      <c r="H69" s="54" t="s">
        <v>113</v>
      </c>
      <c r="I69" s="55">
        <v>4</v>
      </c>
      <c r="J69" s="71">
        <v>3031.1666666666665</v>
      </c>
      <c r="K69" s="72">
        <f t="shared" si="65"/>
        <v>12124.666666666666</v>
      </c>
      <c r="L69" s="98" t="s">
        <v>105</v>
      </c>
      <c r="M69" s="63" t="s">
        <v>41</v>
      </c>
      <c r="N69" s="63" t="s">
        <v>103</v>
      </c>
      <c r="O69" s="63" t="s">
        <v>32</v>
      </c>
      <c r="Q69" s="58"/>
      <c r="R69" s="58">
        <v>1</v>
      </c>
      <c r="T69" s="58"/>
      <c r="U69" s="58">
        <v>1</v>
      </c>
      <c r="W69" s="58">
        <v>1</v>
      </c>
      <c r="X69" s="58"/>
      <c r="Z69" s="58">
        <v>1</v>
      </c>
      <c r="AA69" s="58"/>
      <c r="AB69" s="58">
        <f t="shared" si="66"/>
        <v>4</v>
      </c>
      <c r="AC69" s="60">
        <f t="shared" si="67"/>
        <v>0</v>
      </c>
      <c r="AD69" s="60">
        <f t="shared" si="68"/>
        <v>0</v>
      </c>
      <c r="AE69" s="60">
        <f t="shared" si="69"/>
        <v>3031.1666666666665</v>
      </c>
      <c r="AF69" s="60">
        <f t="shared" si="70"/>
        <v>0</v>
      </c>
      <c r="AG69" s="60">
        <f t="shared" si="71"/>
        <v>0</v>
      </c>
      <c r="AH69" s="60">
        <f t="shared" si="72"/>
        <v>3031.1666666666665</v>
      </c>
      <c r="AI69" s="60">
        <f t="shared" si="73"/>
        <v>0</v>
      </c>
      <c r="AJ69" s="60">
        <f t="shared" si="74"/>
        <v>3031.1666666666665</v>
      </c>
      <c r="AK69" s="60">
        <f t="shared" si="75"/>
        <v>0</v>
      </c>
      <c r="AL69" s="60">
        <f t="shared" si="76"/>
        <v>0</v>
      </c>
      <c r="AM69" s="60">
        <f t="shared" si="77"/>
        <v>3031.1666666666665</v>
      </c>
      <c r="AN69" s="60">
        <f t="shared" si="78"/>
        <v>0</v>
      </c>
      <c r="AO69" s="60">
        <f t="shared" si="79"/>
        <v>12124.666666666666</v>
      </c>
    </row>
    <row r="70" spans="1:41" ht="45" x14ac:dyDescent="0.25">
      <c r="A70" s="48" t="s">
        <v>22</v>
      </c>
      <c r="B70" s="48" t="s">
        <v>99</v>
      </c>
      <c r="C70" s="235" t="s">
        <v>129</v>
      </c>
      <c r="D70" s="232" t="s">
        <v>130</v>
      </c>
      <c r="E70" s="232">
        <v>2</v>
      </c>
      <c r="F70" s="54" t="s">
        <v>131</v>
      </c>
      <c r="G70" s="50" t="s">
        <v>132</v>
      </c>
      <c r="H70" s="54" t="s">
        <v>113</v>
      </c>
      <c r="I70" s="55">
        <v>2</v>
      </c>
      <c r="J70" s="71">
        <f>+K70/I70</f>
        <v>6000</v>
      </c>
      <c r="K70" s="72">
        <v>12000</v>
      </c>
      <c r="L70" s="100" t="s">
        <v>133</v>
      </c>
      <c r="M70" s="99" t="s">
        <v>41</v>
      </c>
      <c r="N70" s="99" t="s">
        <v>103</v>
      </c>
      <c r="O70" s="99" t="s">
        <v>32</v>
      </c>
      <c r="Q70" s="58"/>
      <c r="R70" s="58">
        <v>2</v>
      </c>
      <c r="T70" s="58"/>
      <c r="U70" s="58"/>
      <c r="W70" s="58"/>
      <c r="X70" s="58"/>
      <c r="Z70" s="58"/>
      <c r="AA70" s="58"/>
      <c r="AB70" s="58">
        <f t="shared" si="66"/>
        <v>2</v>
      </c>
      <c r="AC70" s="60">
        <f t="shared" si="67"/>
        <v>0</v>
      </c>
      <c r="AD70" s="60">
        <f t="shared" si="68"/>
        <v>0</v>
      </c>
      <c r="AE70" s="60">
        <f t="shared" si="69"/>
        <v>12000</v>
      </c>
      <c r="AF70" s="60">
        <f t="shared" si="70"/>
        <v>0</v>
      </c>
      <c r="AG70" s="60">
        <f t="shared" si="71"/>
        <v>0</v>
      </c>
      <c r="AH70" s="60">
        <f t="shared" si="72"/>
        <v>0</v>
      </c>
      <c r="AI70" s="60">
        <f t="shared" si="73"/>
        <v>0</v>
      </c>
      <c r="AJ70" s="60">
        <f t="shared" si="74"/>
        <v>0</v>
      </c>
      <c r="AK70" s="60">
        <f t="shared" si="75"/>
        <v>0</v>
      </c>
      <c r="AL70" s="60">
        <f t="shared" si="76"/>
        <v>0</v>
      </c>
      <c r="AM70" s="60">
        <f t="shared" si="77"/>
        <v>0</v>
      </c>
      <c r="AN70" s="60">
        <f t="shared" si="78"/>
        <v>0</v>
      </c>
      <c r="AO70" s="60">
        <f t="shared" si="79"/>
        <v>12000</v>
      </c>
    </row>
    <row r="71" spans="1:41" ht="45" x14ac:dyDescent="0.25">
      <c r="A71" s="48" t="s">
        <v>22</v>
      </c>
      <c r="B71" s="48" t="s">
        <v>99</v>
      </c>
      <c r="C71" s="235"/>
      <c r="D71" s="232"/>
      <c r="E71" s="232"/>
      <c r="F71" s="54" t="s">
        <v>131</v>
      </c>
      <c r="G71" s="50" t="s">
        <v>132</v>
      </c>
      <c r="H71" s="54" t="s">
        <v>113</v>
      </c>
      <c r="I71" s="55">
        <v>2</v>
      </c>
      <c r="J71" s="71">
        <f>+K71/I71</f>
        <v>4374.5427286356808</v>
      </c>
      <c r="K71" s="72">
        <v>8749.0854572713615</v>
      </c>
      <c r="L71" s="100" t="s">
        <v>133</v>
      </c>
      <c r="M71" s="99" t="s">
        <v>41</v>
      </c>
      <c r="N71" s="99" t="s">
        <v>103</v>
      </c>
      <c r="O71" s="99" t="s">
        <v>32</v>
      </c>
      <c r="Q71" s="58"/>
      <c r="R71" s="58">
        <v>2</v>
      </c>
      <c r="T71" s="58"/>
      <c r="U71" s="58"/>
      <c r="W71" s="58"/>
      <c r="X71" s="58"/>
      <c r="Z71" s="58"/>
      <c r="AA71" s="58"/>
      <c r="AB71" s="58">
        <f t="shared" si="66"/>
        <v>2</v>
      </c>
      <c r="AC71" s="60">
        <f t="shared" si="67"/>
        <v>0</v>
      </c>
      <c r="AD71" s="60">
        <f t="shared" si="68"/>
        <v>0</v>
      </c>
      <c r="AE71" s="60">
        <f t="shared" si="69"/>
        <v>8749.0854572713615</v>
      </c>
      <c r="AF71" s="60">
        <f t="shared" si="70"/>
        <v>0</v>
      </c>
      <c r="AG71" s="60">
        <f t="shared" si="71"/>
        <v>0</v>
      </c>
      <c r="AH71" s="60">
        <f t="shared" si="72"/>
        <v>0</v>
      </c>
      <c r="AI71" s="60">
        <f t="shared" si="73"/>
        <v>0</v>
      </c>
      <c r="AJ71" s="60">
        <f t="shared" si="74"/>
        <v>0</v>
      </c>
      <c r="AK71" s="60">
        <f t="shared" si="75"/>
        <v>0</v>
      </c>
      <c r="AL71" s="60">
        <f t="shared" si="76"/>
        <v>0</v>
      </c>
      <c r="AM71" s="60">
        <f t="shared" si="77"/>
        <v>0</v>
      </c>
      <c r="AN71" s="60">
        <f t="shared" si="78"/>
        <v>0</v>
      </c>
      <c r="AO71" s="60">
        <f t="shared" si="79"/>
        <v>8749.0854572713615</v>
      </c>
    </row>
    <row r="72" spans="1:41" ht="45" x14ac:dyDescent="0.25">
      <c r="A72" s="48" t="s">
        <v>22</v>
      </c>
      <c r="B72" s="48" t="s">
        <v>99</v>
      </c>
      <c r="C72" s="235"/>
      <c r="D72" s="232"/>
      <c r="E72" s="232"/>
      <c r="F72" s="54" t="s">
        <v>131</v>
      </c>
      <c r="G72" s="53" t="s">
        <v>134</v>
      </c>
      <c r="H72" s="54" t="s">
        <v>113</v>
      </c>
      <c r="I72" s="55">
        <v>2</v>
      </c>
      <c r="J72" s="71">
        <f>+K72/I72</f>
        <v>1750</v>
      </c>
      <c r="K72" s="72">
        <v>3500</v>
      </c>
      <c r="L72" s="100" t="s">
        <v>69</v>
      </c>
      <c r="M72" s="99" t="s">
        <v>41</v>
      </c>
      <c r="N72" s="99" t="s">
        <v>103</v>
      </c>
      <c r="O72" s="99" t="s">
        <v>32</v>
      </c>
      <c r="Q72" s="58"/>
      <c r="R72" s="58">
        <v>2</v>
      </c>
      <c r="T72" s="58"/>
      <c r="U72" s="58"/>
      <c r="W72" s="58"/>
      <c r="X72" s="58"/>
      <c r="Z72" s="58"/>
      <c r="AA72" s="58"/>
      <c r="AB72" s="58">
        <f t="shared" si="66"/>
        <v>2</v>
      </c>
      <c r="AC72" s="60">
        <f t="shared" si="67"/>
        <v>0</v>
      </c>
      <c r="AD72" s="60">
        <f t="shared" si="68"/>
        <v>0</v>
      </c>
      <c r="AE72" s="60">
        <f t="shared" si="69"/>
        <v>3500</v>
      </c>
      <c r="AF72" s="60">
        <f t="shared" si="70"/>
        <v>0</v>
      </c>
      <c r="AG72" s="60">
        <f t="shared" si="71"/>
        <v>0</v>
      </c>
      <c r="AH72" s="60">
        <f t="shared" si="72"/>
        <v>0</v>
      </c>
      <c r="AI72" s="60">
        <f t="shared" si="73"/>
        <v>0</v>
      </c>
      <c r="AJ72" s="60">
        <f t="shared" si="74"/>
        <v>0</v>
      </c>
      <c r="AK72" s="60">
        <f t="shared" si="75"/>
        <v>0</v>
      </c>
      <c r="AL72" s="60">
        <f t="shared" si="76"/>
        <v>0</v>
      </c>
      <c r="AM72" s="60">
        <f t="shared" si="77"/>
        <v>0</v>
      </c>
      <c r="AN72" s="60">
        <f t="shared" si="78"/>
        <v>0</v>
      </c>
      <c r="AO72" s="60">
        <f t="shared" si="79"/>
        <v>3500</v>
      </c>
    </row>
    <row r="73" spans="1:41" ht="45" x14ac:dyDescent="0.25">
      <c r="A73" s="48" t="s">
        <v>22</v>
      </c>
      <c r="B73" s="48" t="s">
        <v>99</v>
      </c>
      <c r="C73" s="49" t="s">
        <v>135</v>
      </c>
      <c r="D73" s="53" t="s">
        <v>136</v>
      </c>
      <c r="E73" s="54">
        <v>1</v>
      </c>
      <c r="F73" s="54" t="s">
        <v>131</v>
      </c>
      <c r="G73" s="50" t="s">
        <v>137</v>
      </c>
      <c r="H73" s="54" t="s">
        <v>52</v>
      </c>
      <c r="I73" s="55">
        <v>3</v>
      </c>
      <c r="J73" s="71">
        <v>45467</v>
      </c>
      <c r="K73" s="72">
        <f t="shared" si="65"/>
        <v>136401</v>
      </c>
      <c r="L73" s="73" t="s">
        <v>138</v>
      </c>
      <c r="M73" s="74" t="s">
        <v>70</v>
      </c>
      <c r="N73" s="74" t="s">
        <v>103</v>
      </c>
      <c r="O73" s="74" t="s">
        <v>32</v>
      </c>
      <c r="Q73" s="58"/>
      <c r="R73" s="58">
        <v>1</v>
      </c>
      <c r="T73" s="58"/>
      <c r="U73" s="58">
        <v>1</v>
      </c>
      <c r="W73" s="58">
        <v>1</v>
      </c>
      <c r="X73" s="58"/>
      <c r="Z73" s="58"/>
      <c r="AA73" s="58"/>
      <c r="AB73" s="58">
        <f t="shared" si="66"/>
        <v>3</v>
      </c>
      <c r="AC73" s="60">
        <f t="shared" si="67"/>
        <v>0</v>
      </c>
      <c r="AD73" s="60">
        <f t="shared" si="68"/>
        <v>0</v>
      </c>
      <c r="AE73" s="60">
        <f t="shared" si="69"/>
        <v>45467</v>
      </c>
      <c r="AF73" s="60">
        <f t="shared" si="70"/>
        <v>0</v>
      </c>
      <c r="AG73" s="60">
        <f t="shared" si="71"/>
        <v>0</v>
      </c>
      <c r="AH73" s="60">
        <f t="shared" si="72"/>
        <v>45467</v>
      </c>
      <c r="AI73" s="60">
        <f t="shared" si="73"/>
        <v>0</v>
      </c>
      <c r="AJ73" s="60">
        <f t="shared" si="74"/>
        <v>45467</v>
      </c>
      <c r="AK73" s="60">
        <f t="shared" si="75"/>
        <v>0</v>
      </c>
      <c r="AL73" s="60">
        <f t="shared" si="76"/>
        <v>0</v>
      </c>
      <c r="AM73" s="60">
        <f t="shared" si="77"/>
        <v>0</v>
      </c>
      <c r="AN73" s="60">
        <f t="shared" si="78"/>
        <v>0</v>
      </c>
      <c r="AO73" s="60">
        <f t="shared" si="79"/>
        <v>136401</v>
      </c>
    </row>
    <row r="74" spans="1:41" ht="45" x14ac:dyDescent="0.25">
      <c r="A74" s="48" t="s">
        <v>22</v>
      </c>
      <c r="B74" s="48" t="s">
        <v>99</v>
      </c>
      <c r="C74" s="49" t="s">
        <v>139</v>
      </c>
      <c r="D74" s="53" t="s">
        <v>140</v>
      </c>
      <c r="E74" s="54">
        <v>1</v>
      </c>
      <c r="F74" s="54" t="s">
        <v>131</v>
      </c>
      <c r="G74" s="53" t="s">
        <v>141</v>
      </c>
      <c r="H74" s="54" t="s">
        <v>52</v>
      </c>
      <c r="I74" s="55">
        <v>3</v>
      </c>
      <c r="J74" s="71">
        <v>15155.666666666666</v>
      </c>
      <c r="K74" s="72">
        <f t="shared" si="65"/>
        <v>45467</v>
      </c>
      <c r="L74" s="73" t="s">
        <v>138</v>
      </c>
      <c r="M74" s="63" t="s">
        <v>41</v>
      </c>
      <c r="N74" s="63" t="s">
        <v>103</v>
      </c>
      <c r="O74" s="63" t="s">
        <v>32</v>
      </c>
      <c r="Q74" s="58"/>
      <c r="R74" s="58">
        <v>1</v>
      </c>
      <c r="T74" s="58"/>
      <c r="U74" s="58">
        <v>1</v>
      </c>
      <c r="W74" s="58">
        <v>1</v>
      </c>
      <c r="X74" s="58"/>
      <c r="Z74" s="58"/>
      <c r="AA74" s="58"/>
      <c r="AB74" s="58">
        <f t="shared" si="66"/>
        <v>3</v>
      </c>
      <c r="AC74" s="60">
        <f t="shared" si="67"/>
        <v>0</v>
      </c>
      <c r="AD74" s="60">
        <f t="shared" si="68"/>
        <v>0</v>
      </c>
      <c r="AE74" s="60">
        <f t="shared" si="69"/>
        <v>15155.666666666666</v>
      </c>
      <c r="AF74" s="60">
        <f t="shared" si="70"/>
        <v>0</v>
      </c>
      <c r="AG74" s="60">
        <f t="shared" si="71"/>
        <v>0</v>
      </c>
      <c r="AH74" s="60">
        <f t="shared" si="72"/>
        <v>15155.666666666666</v>
      </c>
      <c r="AI74" s="60">
        <f t="shared" si="73"/>
        <v>0</v>
      </c>
      <c r="AJ74" s="60">
        <f t="shared" si="74"/>
        <v>15155.666666666666</v>
      </c>
      <c r="AK74" s="60">
        <f t="shared" si="75"/>
        <v>0</v>
      </c>
      <c r="AL74" s="60">
        <f t="shared" si="76"/>
        <v>0</v>
      </c>
      <c r="AM74" s="60">
        <f t="shared" si="77"/>
        <v>0</v>
      </c>
      <c r="AN74" s="60">
        <f t="shared" si="78"/>
        <v>0</v>
      </c>
      <c r="AO74" s="60">
        <f t="shared" si="79"/>
        <v>45467</v>
      </c>
    </row>
    <row r="75" spans="1:41" s="82" customFormat="1" ht="45" x14ac:dyDescent="0.25">
      <c r="A75" s="48" t="s">
        <v>22</v>
      </c>
      <c r="B75" s="48" t="s">
        <v>99</v>
      </c>
      <c r="C75" s="49" t="s">
        <v>142</v>
      </c>
      <c r="D75" s="53" t="s">
        <v>136</v>
      </c>
      <c r="E75" s="54">
        <v>1</v>
      </c>
      <c r="F75" s="54" t="s">
        <v>131</v>
      </c>
      <c r="G75" s="53" t="s">
        <v>104</v>
      </c>
      <c r="H75" s="54" t="s">
        <v>52</v>
      </c>
      <c r="I75" s="55">
        <v>2</v>
      </c>
      <c r="J75" s="71">
        <v>15155.703125</v>
      </c>
      <c r="K75" s="72">
        <f t="shared" si="65"/>
        <v>30311.40625</v>
      </c>
      <c r="L75" s="98" t="s">
        <v>105</v>
      </c>
      <c r="M75" s="63" t="s">
        <v>41</v>
      </c>
      <c r="N75" s="63" t="s">
        <v>103</v>
      </c>
      <c r="O75" s="63" t="s">
        <v>32</v>
      </c>
      <c r="Q75" s="58"/>
      <c r="R75" s="58">
        <v>1</v>
      </c>
      <c r="T75" s="58"/>
      <c r="U75" s="58">
        <v>1</v>
      </c>
      <c r="W75" s="58"/>
      <c r="X75" s="58"/>
      <c r="Z75" s="58"/>
      <c r="AA75" s="58"/>
      <c r="AB75" s="58">
        <f t="shared" si="66"/>
        <v>2</v>
      </c>
      <c r="AC75" s="60">
        <f t="shared" si="67"/>
        <v>0</v>
      </c>
      <c r="AD75" s="60">
        <f t="shared" si="68"/>
        <v>0</v>
      </c>
      <c r="AE75" s="60">
        <f t="shared" si="69"/>
        <v>15155.703125</v>
      </c>
      <c r="AF75" s="60">
        <f t="shared" si="70"/>
        <v>0</v>
      </c>
      <c r="AG75" s="60">
        <f t="shared" si="71"/>
        <v>0</v>
      </c>
      <c r="AH75" s="60">
        <f t="shared" si="72"/>
        <v>15155.703125</v>
      </c>
      <c r="AI75" s="60">
        <f t="shared" si="73"/>
        <v>0</v>
      </c>
      <c r="AJ75" s="60">
        <f t="shared" si="74"/>
        <v>0</v>
      </c>
      <c r="AK75" s="60">
        <f t="shared" si="75"/>
        <v>0</v>
      </c>
      <c r="AL75" s="60">
        <f t="shared" si="76"/>
        <v>0</v>
      </c>
      <c r="AM75" s="60">
        <f t="shared" si="77"/>
        <v>0</v>
      </c>
      <c r="AN75" s="60">
        <f t="shared" si="78"/>
        <v>0</v>
      </c>
      <c r="AO75" s="60">
        <f t="shared" si="79"/>
        <v>30311.40625</v>
      </c>
    </row>
    <row r="76" spans="1:41" s="82" customFormat="1" ht="45" x14ac:dyDescent="0.25">
      <c r="A76" s="53" t="s">
        <v>22</v>
      </c>
      <c r="B76" s="53" t="s">
        <v>99</v>
      </c>
      <c r="C76" s="235" t="s">
        <v>143</v>
      </c>
      <c r="D76" s="232" t="s">
        <v>144</v>
      </c>
      <c r="E76" s="232"/>
      <c r="F76" s="232" t="s">
        <v>26</v>
      </c>
      <c r="G76" s="53" t="s">
        <v>145</v>
      </c>
      <c r="H76" s="54" t="s">
        <v>146</v>
      </c>
      <c r="I76" s="55">
        <v>8</v>
      </c>
      <c r="J76" s="71">
        <f>+K76/I76</f>
        <v>2532.2440539970994</v>
      </c>
      <c r="K76" s="72">
        <v>20257.952431976795</v>
      </c>
      <c r="L76" s="99" t="s">
        <v>69</v>
      </c>
      <c r="M76" s="74" t="s">
        <v>41</v>
      </c>
      <c r="N76" s="63" t="s">
        <v>103</v>
      </c>
      <c r="O76" s="63" t="s">
        <v>32</v>
      </c>
      <c r="Q76" s="58"/>
      <c r="R76" s="58">
        <v>2</v>
      </c>
      <c r="T76" s="58"/>
      <c r="U76" s="58">
        <v>2</v>
      </c>
      <c r="W76" s="58">
        <v>2</v>
      </c>
      <c r="X76" s="58"/>
      <c r="Z76" s="58">
        <v>2</v>
      </c>
      <c r="AA76" s="58"/>
      <c r="AB76" s="58">
        <f t="shared" si="66"/>
        <v>8</v>
      </c>
      <c r="AC76" s="60">
        <f t="shared" si="67"/>
        <v>0</v>
      </c>
      <c r="AD76" s="60">
        <f t="shared" si="68"/>
        <v>0</v>
      </c>
      <c r="AE76" s="60">
        <f t="shared" si="69"/>
        <v>5064.4881079941988</v>
      </c>
      <c r="AF76" s="60">
        <f t="shared" si="70"/>
        <v>0</v>
      </c>
      <c r="AG76" s="60">
        <f t="shared" si="71"/>
        <v>0</v>
      </c>
      <c r="AH76" s="60">
        <f t="shared" si="72"/>
        <v>5064.4881079941988</v>
      </c>
      <c r="AI76" s="60">
        <f t="shared" si="73"/>
        <v>0</v>
      </c>
      <c r="AJ76" s="60">
        <f t="shared" si="74"/>
        <v>5064.4881079941988</v>
      </c>
      <c r="AK76" s="60">
        <f t="shared" si="75"/>
        <v>0</v>
      </c>
      <c r="AL76" s="60">
        <f t="shared" si="76"/>
        <v>0</v>
      </c>
      <c r="AM76" s="60">
        <f t="shared" si="77"/>
        <v>5064.4881079941988</v>
      </c>
      <c r="AN76" s="60">
        <f t="shared" si="78"/>
        <v>0</v>
      </c>
      <c r="AO76" s="60">
        <f t="shared" si="79"/>
        <v>20257.952431976795</v>
      </c>
    </row>
    <row r="77" spans="1:41" s="82" customFormat="1" ht="45" x14ac:dyDescent="0.25">
      <c r="A77" s="53" t="s">
        <v>22</v>
      </c>
      <c r="B77" s="53" t="s">
        <v>99</v>
      </c>
      <c r="C77" s="235"/>
      <c r="D77" s="232"/>
      <c r="E77" s="232"/>
      <c r="F77" s="232"/>
      <c r="G77" s="53" t="s">
        <v>147</v>
      </c>
      <c r="H77" s="54" t="s">
        <v>146</v>
      </c>
      <c r="I77" s="55">
        <v>8</v>
      </c>
      <c r="J77" s="71">
        <f>+K77/I77</f>
        <v>3125</v>
      </c>
      <c r="K77" s="72">
        <v>25000</v>
      </c>
      <c r="L77" s="99" t="s">
        <v>69</v>
      </c>
      <c r="M77" s="74" t="s">
        <v>41</v>
      </c>
      <c r="N77" s="63" t="s">
        <v>103</v>
      </c>
      <c r="O77" s="63" t="s">
        <v>32</v>
      </c>
      <c r="Q77" s="58"/>
      <c r="R77" s="58">
        <v>2</v>
      </c>
      <c r="T77" s="58"/>
      <c r="U77" s="58">
        <v>2</v>
      </c>
      <c r="W77" s="58">
        <v>2</v>
      </c>
      <c r="X77" s="58"/>
      <c r="Z77" s="58">
        <v>2</v>
      </c>
      <c r="AA77" s="58"/>
      <c r="AB77" s="58">
        <f t="shared" si="66"/>
        <v>8</v>
      </c>
      <c r="AC77" s="60">
        <f t="shared" si="67"/>
        <v>0</v>
      </c>
      <c r="AD77" s="60">
        <f t="shared" si="68"/>
        <v>0</v>
      </c>
      <c r="AE77" s="60">
        <f t="shared" si="69"/>
        <v>6250</v>
      </c>
      <c r="AF77" s="60">
        <f t="shared" si="70"/>
        <v>0</v>
      </c>
      <c r="AG77" s="60">
        <f t="shared" si="71"/>
        <v>0</v>
      </c>
      <c r="AH77" s="60">
        <f t="shared" si="72"/>
        <v>6250</v>
      </c>
      <c r="AI77" s="60">
        <f t="shared" si="73"/>
        <v>0</v>
      </c>
      <c r="AJ77" s="60">
        <f t="shared" si="74"/>
        <v>6250</v>
      </c>
      <c r="AK77" s="60">
        <f t="shared" si="75"/>
        <v>0</v>
      </c>
      <c r="AL77" s="60">
        <f t="shared" si="76"/>
        <v>0</v>
      </c>
      <c r="AM77" s="60">
        <f t="shared" si="77"/>
        <v>6250</v>
      </c>
      <c r="AN77" s="60">
        <f t="shared" si="78"/>
        <v>0</v>
      </c>
      <c r="AO77" s="60">
        <f t="shared" si="79"/>
        <v>25000</v>
      </c>
    </row>
    <row r="78" spans="1:41" s="82" customFormat="1" ht="56.25" x14ac:dyDescent="0.25">
      <c r="A78" s="53" t="s">
        <v>22</v>
      </c>
      <c r="B78" s="53" t="s">
        <v>99</v>
      </c>
      <c r="C78" s="235"/>
      <c r="D78" s="232"/>
      <c r="E78" s="232"/>
      <c r="F78" s="232"/>
      <c r="G78" s="53" t="s">
        <v>148</v>
      </c>
      <c r="H78" s="54" t="s">
        <v>146</v>
      </c>
      <c r="I78" s="55">
        <v>12</v>
      </c>
      <c r="J78" s="71">
        <v>3031.1666666666665</v>
      </c>
      <c r="K78" s="72">
        <f t="shared" ref="K78:K80" si="80">+J78*I78</f>
        <v>36374</v>
      </c>
      <c r="L78" s="98" t="s">
        <v>149</v>
      </c>
      <c r="M78" s="74" t="s">
        <v>41</v>
      </c>
      <c r="N78" s="74" t="s">
        <v>103</v>
      </c>
      <c r="O78" s="74" t="s">
        <v>32</v>
      </c>
      <c r="Q78" s="58"/>
      <c r="R78" s="58">
        <v>3</v>
      </c>
      <c r="T78" s="58"/>
      <c r="U78" s="58">
        <v>3</v>
      </c>
      <c r="W78" s="58">
        <v>3</v>
      </c>
      <c r="X78" s="58"/>
      <c r="Z78" s="58">
        <v>3</v>
      </c>
      <c r="AA78" s="58"/>
      <c r="AB78" s="58">
        <f t="shared" si="66"/>
        <v>12</v>
      </c>
      <c r="AC78" s="60">
        <f t="shared" si="67"/>
        <v>0</v>
      </c>
      <c r="AD78" s="60">
        <f t="shared" si="68"/>
        <v>0</v>
      </c>
      <c r="AE78" s="60">
        <f t="shared" si="69"/>
        <v>9093.5</v>
      </c>
      <c r="AF78" s="60">
        <f t="shared" si="70"/>
        <v>0</v>
      </c>
      <c r="AG78" s="60">
        <f t="shared" si="71"/>
        <v>0</v>
      </c>
      <c r="AH78" s="60">
        <f t="shared" si="72"/>
        <v>9093.5</v>
      </c>
      <c r="AI78" s="60">
        <f t="shared" si="73"/>
        <v>0</v>
      </c>
      <c r="AJ78" s="60">
        <f t="shared" si="74"/>
        <v>9093.5</v>
      </c>
      <c r="AK78" s="60">
        <f t="shared" si="75"/>
        <v>0</v>
      </c>
      <c r="AL78" s="60">
        <f t="shared" si="76"/>
        <v>0</v>
      </c>
      <c r="AM78" s="60">
        <f t="shared" si="77"/>
        <v>9093.5</v>
      </c>
      <c r="AN78" s="60">
        <f t="shared" si="78"/>
        <v>0</v>
      </c>
      <c r="AO78" s="60">
        <f t="shared" si="79"/>
        <v>36374</v>
      </c>
    </row>
    <row r="79" spans="1:41" ht="45" x14ac:dyDescent="0.25">
      <c r="A79" s="53" t="s">
        <v>22</v>
      </c>
      <c r="B79" s="53" t="s">
        <v>99</v>
      </c>
      <c r="C79" s="235"/>
      <c r="D79" s="232"/>
      <c r="E79" s="232"/>
      <c r="F79" s="232"/>
      <c r="G79" s="53" t="s">
        <v>127</v>
      </c>
      <c r="H79" s="54" t="s">
        <v>146</v>
      </c>
      <c r="I79" s="55">
        <v>8</v>
      </c>
      <c r="J79" s="71">
        <v>9093.4075942272666</v>
      </c>
      <c r="K79" s="72">
        <f t="shared" si="80"/>
        <v>72747.260753818133</v>
      </c>
      <c r="L79" s="73" t="s">
        <v>67</v>
      </c>
      <c r="M79" s="74" t="s">
        <v>41</v>
      </c>
      <c r="N79" s="74" t="s">
        <v>103</v>
      </c>
      <c r="O79" s="74" t="s">
        <v>32</v>
      </c>
      <c r="Q79" s="58"/>
      <c r="R79" s="58">
        <v>2</v>
      </c>
      <c r="T79" s="58"/>
      <c r="U79" s="58">
        <v>2</v>
      </c>
      <c r="W79" s="58">
        <v>2</v>
      </c>
      <c r="X79" s="58"/>
      <c r="Z79" s="58">
        <v>2</v>
      </c>
      <c r="AA79" s="58"/>
      <c r="AB79" s="58">
        <f t="shared" si="66"/>
        <v>8</v>
      </c>
      <c r="AC79" s="60">
        <f t="shared" si="67"/>
        <v>0</v>
      </c>
      <c r="AD79" s="60">
        <f t="shared" si="68"/>
        <v>0</v>
      </c>
      <c r="AE79" s="60">
        <f t="shared" si="69"/>
        <v>18186.815188454533</v>
      </c>
      <c r="AF79" s="60">
        <f t="shared" si="70"/>
        <v>0</v>
      </c>
      <c r="AG79" s="60">
        <f t="shared" si="71"/>
        <v>0</v>
      </c>
      <c r="AH79" s="60">
        <f t="shared" si="72"/>
        <v>18186.815188454533</v>
      </c>
      <c r="AI79" s="60">
        <f t="shared" si="73"/>
        <v>0</v>
      </c>
      <c r="AJ79" s="60">
        <f t="shared" si="74"/>
        <v>18186.815188454533</v>
      </c>
      <c r="AK79" s="60">
        <f t="shared" si="75"/>
        <v>0</v>
      </c>
      <c r="AL79" s="60">
        <f t="shared" si="76"/>
        <v>0</v>
      </c>
      <c r="AM79" s="60">
        <f t="shared" si="77"/>
        <v>18186.815188454533</v>
      </c>
      <c r="AN79" s="60">
        <f t="shared" si="78"/>
        <v>0</v>
      </c>
      <c r="AO79" s="60">
        <f t="shared" si="79"/>
        <v>72747.260753818133</v>
      </c>
    </row>
    <row r="80" spans="1:41" ht="45" x14ac:dyDescent="0.25">
      <c r="A80" s="48" t="s">
        <v>22</v>
      </c>
      <c r="B80" s="48" t="s">
        <v>99</v>
      </c>
      <c r="C80" s="49" t="s">
        <v>150</v>
      </c>
      <c r="D80" s="50" t="s">
        <v>57</v>
      </c>
      <c r="E80" s="54">
        <v>3</v>
      </c>
      <c r="F80" s="54" t="s">
        <v>131</v>
      </c>
      <c r="G80" s="53" t="s">
        <v>151</v>
      </c>
      <c r="H80" s="54" t="s">
        <v>113</v>
      </c>
      <c r="I80" s="55">
        <v>4</v>
      </c>
      <c r="J80" s="71">
        <v>43624.956138225505</v>
      </c>
      <c r="K80" s="72">
        <f t="shared" si="80"/>
        <v>174499.82455290202</v>
      </c>
      <c r="L80" s="73" t="s">
        <v>59</v>
      </c>
      <c r="M80" s="74" t="s">
        <v>41</v>
      </c>
      <c r="N80" s="74" t="s">
        <v>103</v>
      </c>
      <c r="O80" s="74" t="s">
        <v>32</v>
      </c>
      <c r="Q80" s="58"/>
      <c r="R80" s="58">
        <v>1</v>
      </c>
      <c r="T80" s="58"/>
      <c r="U80" s="58">
        <v>1</v>
      </c>
      <c r="W80" s="58">
        <v>1</v>
      </c>
      <c r="X80" s="58"/>
      <c r="Z80" s="58">
        <v>1</v>
      </c>
      <c r="AA80" s="58"/>
      <c r="AB80" s="58">
        <f t="shared" si="66"/>
        <v>4</v>
      </c>
      <c r="AC80" s="60">
        <f t="shared" si="67"/>
        <v>0</v>
      </c>
      <c r="AD80" s="60">
        <f t="shared" si="68"/>
        <v>0</v>
      </c>
      <c r="AE80" s="60">
        <f t="shared" si="69"/>
        <v>43624.956138225505</v>
      </c>
      <c r="AF80" s="60">
        <f t="shared" si="70"/>
        <v>0</v>
      </c>
      <c r="AG80" s="60">
        <f t="shared" si="71"/>
        <v>0</v>
      </c>
      <c r="AH80" s="60">
        <f t="shared" si="72"/>
        <v>43624.956138225505</v>
      </c>
      <c r="AI80" s="60">
        <f t="shared" si="73"/>
        <v>0</v>
      </c>
      <c r="AJ80" s="60">
        <f t="shared" si="74"/>
        <v>43624.956138225505</v>
      </c>
      <c r="AK80" s="60">
        <f t="shared" si="75"/>
        <v>0</v>
      </c>
      <c r="AL80" s="60">
        <f t="shared" si="76"/>
        <v>0</v>
      </c>
      <c r="AM80" s="60">
        <f t="shared" si="77"/>
        <v>43624.956138225505</v>
      </c>
      <c r="AN80" s="60">
        <f t="shared" si="78"/>
        <v>0</v>
      </c>
      <c r="AO80" s="60">
        <f t="shared" si="79"/>
        <v>174499.82455290202</v>
      </c>
    </row>
    <row r="81" spans="1:41" x14ac:dyDescent="0.25">
      <c r="A81" s="64"/>
      <c r="B81" s="65"/>
      <c r="C81" s="31"/>
      <c r="D81" s="32" t="s">
        <v>42</v>
      </c>
      <c r="E81" s="33"/>
      <c r="F81" s="66"/>
      <c r="G81" s="65"/>
      <c r="H81" s="67"/>
      <c r="I81" s="102"/>
      <c r="J81" s="103"/>
      <c r="K81" s="34">
        <f>SUM(K52:K80)</f>
        <v>3601781.4201639504</v>
      </c>
      <c r="L81" s="68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70">
        <f t="shared" ref="AC81:AO81" si="81">SUM(AC52:AC80)</f>
        <v>0</v>
      </c>
      <c r="AD81" s="70">
        <f t="shared" si="81"/>
        <v>0</v>
      </c>
      <c r="AE81" s="70">
        <f t="shared" si="81"/>
        <v>1563748.9087466719</v>
      </c>
      <c r="AF81" s="70">
        <f t="shared" si="81"/>
        <v>0</v>
      </c>
      <c r="AG81" s="70">
        <f t="shared" si="81"/>
        <v>0</v>
      </c>
      <c r="AH81" s="70">
        <f t="shared" si="81"/>
        <v>1539499.8232894004</v>
      </c>
      <c r="AI81" s="70">
        <f t="shared" si="81"/>
        <v>0</v>
      </c>
      <c r="AJ81" s="70">
        <f t="shared" si="81"/>
        <v>194705.67739727278</v>
      </c>
      <c r="AK81" s="70">
        <f t="shared" si="81"/>
        <v>0</v>
      </c>
      <c r="AL81" s="70">
        <f t="shared" si="81"/>
        <v>0</v>
      </c>
      <c r="AM81" s="70">
        <f t="shared" si="81"/>
        <v>303827.0107306061</v>
      </c>
      <c r="AN81" s="70">
        <f t="shared" si="81"/>
        <v>0</v>
      </c>
      <c r="AO81" s="70">
        <f t="shared" si="81"/>
        <v>3601781.4201639504</v>
      </c>
    </row>
    <row r="82" spans="1:41" ht="45" x14ac:dyDescent="0.25">
      <c r="A82" s="48" t="s">
        <v>43</v>
      </c>
      <c r="B82" s="48" t="s">
        <v>152</v>
      </c>
      <c r="C82" s="104" t="s">
        <v>153</v>
      </c>
      <c r="D82" s="53" t="s">
        <v>154</v>
      </c>
      <c r="E82" s="54">
        <v>1</v>
      </c>
      <c r="F82" s="52" t="s">
        <v>131</v>
      </c>
      <c r="G82" s="50" t="s">
        <v>154</v>
      </c>
      <c r="H82" s="54" t="s">
        <v>113</v>
      </c>
      <c r="I82" s="55">
        <v>1</v>
      </c>
      <c r="J82" s="71">
        <v>10912.082156611041</v>
      </c>
      <c r="K82" s="72">
        <f t="shared" si="65"/>
        <v>10912.082156611041</v>
      </c>
      <c r="L82" s="73" t="s">
        <v>155</v>
      </c>
      <c r="M82" s="74" t="s">
        <v>41</v>
      </c>
      <c r="N82" s="99" t="s">
        <v>103</v>
      </c>
      <c r="O82" s="99" t="s">
        <v>32</v>
      </c>
      <c r="Q82" s="58"/>
      <c r="R82" s="58">
        <v>1</v>
      </c>
      <c r="S82" s="58"/>
      <c r="T82" s="58"/>
      <c r="U82" s="58"/>
      <c r="V82" s="58"/>
      <c r="W82" s="58"/>
      <c r="X82" s="58"/>
      <c r="Y82" s="58"/>
      <c r="Z82" s="58"/>
      <c r="AA82" s="58"/>
      <c r="AB82" s="58">
        <f t="shared" ref="AB82:AB85" si="82">+SUM(P82:AA82)</f>
        <v>1</v>
      </c>
      <c r="AC82" s="60">
        <f t="shared" ref="AC82:AC85" si="83">+P82*J82</f>
        <v>0</v>
      </c>
      <c r="AD82" s="60">
        <f t="shared" ref="AD82:AD85" si="84">+Q82*J82</f>
        <v>0</v>
      </c>
      <c r="AE82" s="60">
        <f t="shared" ref="AE82:AE85" si="85">+R82*J82</f>
        <v>10912.082156611041</v>
      </c>
      <c r="AF82" s="60">
        <f t="shared" ref="AF82:AF85" si="86">+S82*J82</f>
        <v>0</v>
      </c>
      <c r="AG82" s="60">
        <f t="shared" ref="AG82:AG85" si="87">+T82*J82</f>
        <v>0</v>
      </c>
      <c r="AH82" s="60">
        <f t="shared" ref="AH82:AH85" si="88">+U82*J82</f>
        <v>0</v>
      </c>
      <c r="AI82" s="60">
        <f t="shared" ref="AI82:AI85" si="89">+V82*J82</f>
        <v>0</v>
      </c>
      <c r="AJ82" s="60">
        <f t="shared" ref="AJ82:AJ85" si="90">+W82*J82</f>
        <v>0</v>
      </c>
      <c r="AK82" s="60">
        <f t="shared" ref="AK82:AK85" si="91">+X82*J82</f>
        <v>0</v>
      </c>
      <c r="AL82" s="60">
        <f t="shared" ref="AL82:AL85" si="92">+Y82*J82</f>
        <v>0</v>
      </c>
      <c r="AM82" s="60">
        <f t="shared" ref="AM82:AM85" si="93">+Z82*J82</f>
        <v>0</v>
      </c>
      <c r="AN82" s="60">
        <f t="shared" ref="AN82:AN85" si="94">+AA82*J82</f>
        <v>0</v>
      </c>
      <c r="AO82" s="60">
        <f t="shared" ref="AO82:AO85" si="95">SUM(AC82:AN82)</f>
        <v>10912.082156611041</v>
      </c>
    </row>
    <row r="83" spans="1:41" ht="45" x14ac:dyDescent="0.25">
      <c r="A83" s="48" t="s">
        <v>43</v>
      </c>
      <c r="B83" s="48" t="s">
        <v>152</v>
      </c>
      <c r="C83" s="104" t="s">
        <v>156</v>
      </c>
      <c r="D83" s="53" t="s">
        <v>157</v>
      </c>
      <c r="E83" s="54">
        <v>100</v>
      </c>
      <c r="F83" s="52" t="s">
        <v>131</v>
      </c>
      <c r="G83" s="53" t="s">
        <v>158</v>
      </c>
      <c r="H83" s="54" t="s">
        <v>146</v>
      </c>
      <c r="I83" s="55">
        <v>100</v>
      </c>
      <c r="J83" s="71">
        <v>818.40660000000003</v>
      </c>
      <c r="K83" s="72">
        <f t="shared" si="65"/>
        <v>81840.66</v>
      </c>
      <c r="L83" s="73" t="s">
        <v>105</v>
      </c>
      <c r="M83" s="74" t="s">
        <v>70</v>
      </c>
      <c r="N83" s="74" t="s">
        <v>103</v>
      </c>
      <c r="O83" s="74" t="s">
        <v>32</v>
      </c>
      <c r="Q83" s="58"/>
      <c r="R83" s="58"/>
      <c r="S83" s="58"/>
      <c r="T83" s="58"/>
      <c r="U83" s="58"/>
      <c r="V83" s="58"/>
      <c r="W83" s="58"/>
      <c r="X83" s="58"/>
      <c r="Y83" s="58">
        <v>100</v>
      </c>
      <c r="Z83" s="58"/>
      <c r="AA83" s="58"/>
      <c r="AB83" s="58">
        <f t="shared" si="82"/>
        <v>100</v>
      </c>
      <c r="AC83" s="60">
        <f t="shared" si="83"/>
        <v>0</v>
      </c>
      <c r="AD83" s="60">
        <f t="shared" si="84"/>
        <v>0</v>
      </c>
      <c r="AE83" s="60">
        <f t="shared" si="85"/>
        <v>0</v>
      </c>
      <c r="AF83" s="60">
        <f t="shared" si="86"/>
        <v>0</v>
      </c>
      <c r="AG83" s="60">
        <f t="shared" si="87"/>
        <v>0</v>
      </c>
      <c r="AH83" s="60">
        <f t="shared" si="88"/>
        <v>0</v>
      </c>
      <c r="AI83" s="60">
        <f t="shared" si="89"/>
        <v>0</v>
      </c>
      <c r="AJ83" s="60">
        <f t="shared" si="90"/>
        <v>0</v>
      </c>
      <c r="AK83" s="60">
        <f t="shared" si="91"/>
        <v>0</v>
      </c>
      <c r="AL83" s="60">
        <f t="shared" si="92"/>
        <v>81840.66</v>
      </c>
      <c r="AM83" s="60">
        <f t="shared" si="93"/>
        <v>0</v>
      </c>
      <c r="AN83" s="60">
        <f t="shared" si="94"/>
        <v>0</v>
      </c>
      <c r="AO83" s="60">
        <f t="shared" si="95"/>
        <v>81840.66</v>
      </c>
    </row>
    <row r="84" spans="1:41" ht="56.25" x14ac:dyDescent="0.25">
      <c r="A84" s="48" t="s">
        <v>43</v>
      </c>
      <c r="B84" s="48" t="s">
        <v>152</v>
      </c>
      <c r="C84" s="104" t="s">
        <v>159</v>
      </c>
      <c r="D84" s="53" t="s">
        <v>160</v>
      </c>
      <c r="E84" s="54">
        <v>2</v>
      </c>
      <c r="F84" s="52" t="s">
        <v>131</v>
      </c>
      <c r="G84" s="50" t="s">
        <v>161</v>
      </c>
      <c r="H84" s="54" t="s">
        <v>146</v>
      </c>
      <c r="I84" s="55">
        <v>2</v>
      </c>
      <c r="J84" s="71">
        <v>18186.8125</v>
      </c>
      <c r="K84" s="72">
        <f t="shared" si="65"/>
        <v>36373.625</v>
      </c>
      <c r="L84" s="98" t="s">
        <v>162</v>
      </c>
      <c r="M84" s="74" t="s">
        <v>41</v>
      </c>
      <c r="N84" s="99" t="s">
        <v>103</v>
      </c>
      <c r="O84" s="99" t="s">
        <v>32</v>
      </c>
      <c r="Q84" s="58"/>
      <c r="R84" s="58"/>
      <c r="S84" s="58"/>
      <c r="T84" s="58"/>
      <c r="U84" s="58"/>
      <c r="V84" s="58">
        <v>1</v>
      </c>
      <c r="W84" s="58"/>
      <c r="X84" s="58"/>
      <c r="Y84" s="58">
        <v>1</v>
      </c>
      <c r="Z84" s="58"/>
      <c r="AA84" s="58"/>
      <c r="AB84" s="58">
        <f t="shared" si="82"/>
        <v>2</v>
      </c>
      <c r="AC84" s="60">
        <f t="shared" si="83"/>
        <v>0</v>
      </c>
      <c r="AD84" s="60">
        <f t="shared" si="84"/>
        <v>0</v>
      </c>
      <c r="AE84" s="60">
        <f t="shared" si="85"/>
        <v>0</v>
      </c>
      <c r="AF84" s="60">
        <f t="shared" si="86"/>
        <v>0</v>
      </c>
      <c r="AG84" s="60">
        <f t="shared" si="87"/>
        <v>0</v>
      </c>
      <c r="AH84" s="60">
        <f t="shared" si="88"/>
        <v>0</v>
      </c>
      <c r="AI84" s="60">
        <f t="shared" si="89"/>
        <v>18186.8125</v>
      </c>
      <c r="AJ84" s="60">
        <f t="shared" si="90"/>
        <v>0</v>
      </c>
      <c r="AK84" s="60">
        <f t="shared" si="91"/>
        <v>0</v>
      </c>
      <c r="AL84" s="60">
        <f t="shared" si="92"/>
        <v>18186.8125</v>
      </c>
      <c r="AM84" s="60">
        <f t="shared" si="93"/>
        <v>0</v>
      </c>
      <c r="AN84" s="60">
        <f t="shared" si="94"/>
        <v>0</v>
      </c>
      <c r="AO84" s="60">
        <f t="shared" si="95"/>
        <v>36373.625</v>
      </c>
    </row>
    <row r="85" spans="1:41" ht="45" x14ac:dyDescent="0.25">
      <c r="A85" s="48" t="s">
        <v>43</v>
      </c>
      <c r="B85" s="48" t="s">
        <v>152</v>
      </c>
      <c r="C85" s="104" t="s">
        <v>163</v>
      </c>
      <c r="D85" s="105" t="s">
        <v>164</v>
      </c>
      <c r="E85" s="50">
        <v>20000</v>
      </c>
      <c r="F85" s="52" t="s">
        <v>131</v>
      </c>
      <c r="G85" s="50" t="s">
        <v>158</v>
      </c>
      <c r="H85" s="54" t="s">
        <v>146</v>
      </c>
      <c r="I85" s="55">
        <v>20000</v>
      </c>
      <c r="J85" s="71">
        <v>12.1245425</v>
      </c>
      <c r="K85" s="72">
        <f t="shared" si="65"/>
        <v>242490.85</v>
      </c>
      <c r="L85" s="73" t="s">
        <v>105</v>
      </c>
      <c r="M85" s="74" t="s">
        <v>70</v>
      </c>
      <c r="N85" s="74" t="s">
        <v>103</v>
      </c>
      <c r="O85" s="74" t="s">
        <v>32</v>
      </c>
      <c r="Q85" s="58"/>
      <c r="R85" s="58">
        <v>20000</v>
      </c>
      <c r="S85" s="58"/>
      <c r="T85" s="58"/>
      <c r="U85" s="58"/>
      <c r="V85" s="58"/>
      <c r="W85" s="58"/>
      <c r="X85" s="58"/>
      <c r="Y85" s="58"/>
      <c r="Z85" s="58"/>
      <c r="AA85" s="58"/>
      <c r="AB85" s="58">
        <f t="shared" si="82"/>
        <v>20000</v>
      </c>
      <c r="AC85" s="60">
        <f t="shared" si="83"/>
        <v>0</v>
      </c>
      <c r="AD85" s="60">
        <f t="shared" si="84"/>
        <v>0</v>
      </c>
      <c r="AE85" s="60">
        <f t="shared" si="85"/>
        <v>242490.85</v>
      </c>
      <c r="AF85" s="60">
        <f t="shared" si="86"/>
        <v>0</v>
      </c>
      <c r="AG85" s="60">
        <f t="shared" si="87"/>
        <v>0</v>
      </c>
      <c r="AH85" s="60">
        <f t="shared" si="88"/>
        <v>0</v>
      </c>
      <c r="AI85" s="60">
        <f t="shared" si="89"/>
        <v>0</v>
      </c>
      <c r="AJ85" s="60">
        <f t="shared" si="90"/>
        <v>0</v>
      </c>
      <c r="AK85" s="60">
        <f t="shared" si="91"/>
        <v>0</v>
      </c>
      <c r="AL85" s="60">
        <f t="shared" si="92"/>
        <v>0</v>
      </c>
      <c r="AM85" s="60">
        <f t="shared" si="93"/>
        <v>0</v>
      </c>
      <c r="AN85" s="60">
        <f t="shared" si="94"/>
        <v>0</v>
      </c>
      <c r="AO85" s="60">
        <f t="shared" si="95"/>
        <v>242490.85</v>
      </c>
    </row>
    <row r="86" spans="1:41" x14ac:dyDescent="0.25">
      <c r="A86" s="64"/>
      <c r="B86" s="65"/>
      <c r="C86" s="35"/>
      <c r="D86" s="32" t="s">
        <v>42</v>
      </c>
      <c r="E86" s="33"/>
      <c r="F86" s="66"/>
      <c r="G86" s="65"/>
      <c r="H86" s="67"/>
      <c r="I86" s="68"/>
      <c r="J86" s="34"/>
      <c r="K86" s="34">
        <f>SUM(K82:K85)</f>
        <v>371617.21715661103</v>
      </c>
      <c r="L86" s="10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70">
        <f>SUM(AC82:AC85)</f>
        <v>0</v>
      </c>
      <c r="AD86" s="70">
        <f t="shared" ref="AD86:AO86" si="96">SUM(AD82:AD85)</f>
        <v>0</v>
      </c>
      <c r="AE86" s="70">
        <f t="shared" si="96"/>
        <v>253402.93215661106</v>
      </c>
      <c r="AF86" s="70">
        <f t="shared" si="96"/>
        <v>0</v>
      </c>
      <c r="AG86" s="70">
        <f t="shared" si="96"/>
        <v>0</v>
      </c>
      <c r="AH86" s="70">
        <f t="shared" si="96"/>
        <v>0</v>
      </c>
      <c r="AI86" s="70">
        <f t="shared" si="96"/>
        <v>18186.8125</v>
      </c>
      <c r="AJ86" s="70">
        <f t="shared" si="96"/>
        <v>0</v>
      </c>
      <c r="AK86" s="70">
        <f t="shared" si="96"/>
        <v>0</v>
      </c>
      <c r="AL86" s="70">
        <f t="shared" si="96"/>
        <v>100027.4725</v>
      </c>
      <c r="AM86" s="70">
        <f t="shared" si="96"/>
        <v>0</v>
      </c>
      <c r="AN86" s="70">
        <f t="shared" si="96"/>
        <v>0</v>
      </c>
      <c r="AO86" s="70">
        <f t="shared" si="96"/>
        <v>371617.21715661103</v>
      </c>
    </row>
    <row r="87" spans="1:41" x14ac:dyDescent="0.25">
      <c r="A87" s="86"/>
      <c r="B87" s="86"/>
      <c r="C87" s="86"/>
      <c r="D87" s="87" t="s">
        <v>165</v>
      </c>
      <c r="E87" s="86"/>
      <c r="F87" s="86"/>
      <c r="G87" s="86"/>
      <c r="H87" s="86"/>
      <c r="I87" s="88"/>
      <c r="J87" s="107"/>
      <c r="K87" s="107">
        <f>+K86+K81</f>
        <v>3973398.6373205613</v>
      </c>
      <c r="L87" s="88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108">
        <f>+AC86+AC81</f>
        <v>0</v>
      </c>
      <c r="AD87" s="108">
        <f t="shared" ref="AD87:AO87" si="97">+AD86+AD81</f>
        <v>0</v>
      </c>
      <c r="AE87" s="108">
        <f t="shared" si="97"/>
        <v>1817151.8409032829</v>
      </c>
      <c r="AF87" s="108">
        <f t="shared" si="97"/>
        <v>0</v>
      </c>
      <c r="AG87" s="108">
        <f t="shared" si="97"/>
        <v>0</v>
      </c>
      <c r="AH87" s="108">
        <f t="shared" si="97"/>
        <v>1539499.8232894004</v>
      </c>
      <c r="AI87" s="108">
        <f t="shared" si="97"/>
        <v>18186.8125</v>
      </c>
      <c r="AJ87" s="108">
        <f t="shared" si="97"/>
        <v>194705.67739727278</v>
      </c>
      <c r="AK87" s="108">
        <f t="shared" si="97"/>
        <v>0</v>
      </c>
      <c r="AL87" s="108">
        <f t="shared" si="97"/>
        <v>100027.4725</v>
      </c>
      <c r="AM87" s="108">
        <f t="shared" si="97"/>
        <v>303827.0107306061</v>
      </c>
      <c r="AN87" s="108">
        <f t="shared" si="97"/>
        <v>0</v>
      </c>
      <c r="AO87" s="108">
        <f t="shared" si="97"/>
        <v>3973398.6373205613</v>
      </c>
    </row>
    <row r="88" spans="1:41" x14ac:dyDescent="0.25">
      <c r="A88" s="37" t="s">
        <v>166</v>
      </c>
      <c r="B88" s="38"/>
      <c r="C88" s="39"/>
      <c r="D88" s="37"/>
      <c r="E88" s="44"/>
      <c r="F88" s="91"/>
      <c r="G88" s="38"/>
      <c r="H88" s="44"/>
      <c r="I88" s="43"/>
      <c r="J88" s="109"/>
      <c r="K88" s="109"/>
      <c r="L88" s="94"/>
      <c r="M88" s="93"/>
      <c r="N88" s="93"/>
      <c r="O88" s="93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</row>
    <row r="89" spans="1:41" x14ac:dyDescent="0.25">
      <c r="A89" s="226" t="s">
        <v>4</v>
      </c>
      <c r="B89" s="226" t="s">
        <v>5</v>
      </c>
      <c r="C89" s="226" t="s">
        <v>6</v>
      </c>
      <c r="D89" s="226" t="s">
        <v>7</v>
      </c>
      <c r="E89" s="226" t="s">
        <v>8</v>
      </c>
      <c r="F89" s="226" t="s">
        <v>9</v>
      </c>
      <c r="G89" s="226" t="s">
        <v>10</v>
      </c>
      <c r="H89" s="226" t="s">
        <v>11</v>
      </c>
      <c r="I89" s="231" t="s">
        <v>12</v>
      </c>
      <c r="J89" s="229" t="s">
        <v>13</v>
      </c>
      <c r="K89" s="226" t="s">
        <v>14</v>
      </c>
      <c r="L89" s="231" t="s">
        <v>15</v>
      </c>
      <c r="M89" s="226" t="s">
        <v>16</v>
      </c>
      <c r="N89" s="226" t="s">
        <v>17</v>
      </c>
      <c r="O89" s="226" t="s">
        <v>18</v>
      </c>
      <c r="P89" s="220" t="s">
        <v>19</v>
      </c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2"/>
      <c r="AC89" s="220" t="s">
        <v>20</v>
      </c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2"/>
    </row>
    <row r="90" spans="1:41" x14ac:dyDescent="0.25">
      <c r="A90" s="226"/>
      <c r="B90" s="226"/>
      <c r="C90" s="226"/>
      <c r="D90" s="226"/>
      <c r="E90" s="226"/>
      <c r="F90" s="226"/>
      <c r="G90" s="226"/>
      <c r="H90" s="226"/>
      <c r="I90" s="231"/>
      <c r="J90" s="229"/>
      <c r="K90" s="226"/>
      <c r="L90" s="231"/>
      <c r="M90" s="226"/>
      <c r="N90" s="226"/>
      <c r="O90" s="226"/>
      <c r="P90" s="47" t="s">
        <v>1147</v>
      </c>
      <c r="Q90" s="47" t="s">
        <v>1148</v>
      </c>
      <c r="R90" s="47" t="s">
        <v>1149</v>
      </c>
      <c r="S90" s="47" t="s">
        <v>1150</v>
      </c>
      <c r="T90" s="47" t="s">
        <v>1151</v>
      </c>
      <c r="U90" s="47" t="s">
        <v>1152</v>
      </c>
      <c r="V90" s="47" t="s">
        <v>1153</v>
      </c>
      <c r="W90" s="47" t="s">
        <v>1154</v>
      </c>
      <c r="X90" s="47" t="s">
        <v>1155</v>
      </c>
      <c r="Y90" s="47" t="s">
        <v>1156</v>
      </c>
      <c r="Z90" s="47" t="s">
        <v>1157</v>
      </c>
      <c r="AA90" s="47" t="s">
        <v>1158</v>
      </c>
      <c r="AB90" s="47" t="s">
        <v>21</v>
      </c>
      <c r="AC90" s="47" t="s">
        <v>1147</v>
      </c>
      <c r="AD90" s="47" t="s">
        <v>1148</v>
      </c>
      <c r="AE90" s="47" t="s">
        <v>1149</v>
      </c>
      <c r="AF90" s="47" t="s">
        <v>1150</v>
      </c>
      <c r="AG90" s="47" t="s">
        <v>1151</v>
      </c>
      <c r="AH90" s="47" t="s">
        <v>1152</v>
      </c>
      <c r="AI90" s="47" t="s">
        <v>1153</v>
      </c>
      <c r="AJ90" s="47" t="s">
        <v>1154</v>
      </c>
      <c r="AK90" s="47" t="s">
        <v>1155</v>
      </c>
      <c r="AL90" s="47" t="s">
        <v>1156</v>
      </c>
      <c r="AM90" s="47" t="s">
        <v>1157</v>
      </c>
      <c r="AN90" s="47" t="s">
        <v>1158</v>
      </c>
      <c r="AO90" s="47" t="s">
        <v>21</v>
      </c>
    </row>
    <row r="91" spans="1:41" ht="56.25" x14ac:dyDescent="0.25">
      <c r="A91" s="48" t="s">
        <v>43</v>
      </c>
      <c r="B91" s="48" t="s">
        <v>167</v>
      </c>
      <c r="C91" s="104" t="s">
        <v>168</v>
      </c>
      <c r="D91" s="53" t="s">
        <v>169</v>
      </c>
      <c r="E91" s="54">
        <v>11</v>
      </c>
      <c r="F91" s="75" t="s">
        <v>170</v>
      </c>
      <c r="G91" s="50" t="s">
        <v>171</v>
      </c>
      <c r="H91" s="54" t="s">
        <v>52</v>
      </c>
      <c r="I91" s="57">
        <v>1</v>
      </c>
      <c r="J91" s="56">
        <v>545604.375</v>
      </c>
      <c r="K91" s="56">
        <f t="shared" ref="K91:K110" si="98">I91*J91</f>
        <v>545604.375</v>
      </c>
      <c r="L91" s="81" t="s">
        <v>162</v>
      </c>
      <c r="M91" s="78" t="s">
        <v>41</v>
      </c>
      <c r="N91" s="78" t="s">
        <v>172</v>
      </c>
      <c r="O91" s="99" t="s">
        <v>32</v>
      </c>
      <c r="Q91" s="51"/>
      <c r="R91" s="51">
        <v>1</v>
      </c>
      <c r="T91" s="51"/>
      <c r="U91" s="51"/>
      <c r="W91" s="51"/>
      <c r="X91" s="51"/>
      <c r="Y91" s="51"/>
      <c r="Z91" s="51"/>
      <c r="AA91" s="51"/>
      <c r="AB91" s="58">
        <f t="shared" ref="AB91:AB154" si="99">+SUM(P91:AA91)</f>
        <v>1</v>
      </c>
      <c r="AC91" s="60">
        <f t="shared" ref="AC91:AC154" si="100">+P91*J91</f>
        <v>0</v>
      </c>
      <c r="AD91" s="60">
        <f t="shared" ref="AD91:AD154" si="101">+Q91*J91</f>
        <v>0</v>
      </c>
      <c r="AE91" s="60">
        <f t="shared" ref="AE91:AE154" si="102">+R91*J91</f>
        <v>545604.375</v>
      </c>
      <c r="AF91" s="60">
        <f t="shared" ref="AF91:AF154" si="103">+S91*J91</f>
        <v>0</v>
      </c>
      <c r="AG91" s="60">
        <f t="shared" ref="AG91:AG154" si="104">+T91*J91</f>
        <v>0</v>
      </c>
      <c r="AH91" s="60">
        <f t="shared" ref="AH91:AH154" si="105">+U91*J91</f>
        <v>0</v>
      </c>
      <c r="AI91" s="60">
        <f t="shared" ref="AI91:AI154" si="106">+V91*J91</f>
        <v>0</v>
      </c>
      <c r="AJ91" s="60">
        <f t="shared" ref="AJ91:AJ154" si="107">+W91*J91</f>
        <v>0</v>
      </c>
      <c r="AK91" s="60">
        <f t="shared" ref="AK91:AK154" si="108">+X91*J91</f>
        <v>0</v>
      </c>
      <c r="AL91" s="60">
        <f t="shared" ref="AL91:AL154" si="109">+Y91*J91</f>
        <v>0</v>
      </c>
      <c r="AM91" s="60">
        <f t="shared" ref="AM91:AM154" si="110">+Z91*J91</f>
        <v>0</v>
      </c>
      <c r="AN91" s="60">
        <f t="shared" ref="AN91:AN154" si="111">+AA91*J91</f>
        <v>0</v>
      </c>
      <c r="AO91" s="60">
        <f t="shared" ref="AO91:AO154" si="112">SUM(AC91:AN91)</f>
        <v>545604.375</v>
      </c>
    </row>
    <row r="92" spans="1:41" ht="67.5" x14ac:dyDescent="0.25">
      <c r="A92" s="48" t="s">
        <v>43</v>
      </c>
      <c r="B92" s="48" t="s">
        <v>167</v>
      </c>
      <c r="C92" s="104" t="s">
        <v>173</v>
      </c>
      <c r="D92" s="236" t="s">
        <v>174</v>
      </c>
      <c r="E92" s="238">
        <v>50</v>
      </c>
      <c r="F92" s="234" t="s">
        <v>175</v>
      </c>
      <c r="G92" s="50" t="s">
        <v>176</v>
      </c>
      <c r="H92" s="54" t="s">
        <v>52</v>
      </c>
      <c r="I92" s="55">
        <v>12</v>
      </c>
      <c r="J92" s="56">
        <v>50000</v>
      </c>
      <c r="K92" s="56">
        <f t="shared" si="98"/>
        <v>600000</v>
      </c>
      <c r="L92" s="73" t="s">
        <v>177</v>
      </c>
      <c r="M92" s="74" t="s">
        <v>30</v>
      </c>
      <c r="N92" s="74" t="s">
        <v>172</v>
      </c>
      <c r="O92" s="74" t="s">
        <v>32</v>
      </c>
      <c r="Q92" s="51"/>
      <c r="R92" s="51">
        <v>3</v>
      </c>
      <c r="T92" s="51">
        <v>3</v>
      </c>
      <c r="U92" s="51"/>
      <c r="W92" s="51">
        <v>3</v>
      </c>
      <c r="X92" s="51"/>
      <c r="Y92" s="51">
        <v>3</v>
      </c>
      <c r="Z92" s="51"/>
      <c r="AA92" s="51"/>
      <c r="AB92" s="58">
        <f t="shared" si="99"/>
        <v>12</v>
      </c>
      <c r="AC92" s="60">
        <f t="shared" si="100"/>
        <v>0</v>
      </c>
      <c r="AD92" s="60">
        <f t="shared" si="101"/>
        <v>0</v>
      </c>
      <c r="AE92" s="60">
        <f t="shared" si="102"/>
        <v>150000</v>
      </c>
      <c r="AF92" s="60">
        <f t="shared" si="103"/>
        <v>0</v>
      </c>
      <c r="AG92" s="60">
        <f t="shared" si="104"/>
        <v>150000</v>
      </c>
      <c r="AH92" s="60">
        <f t="shared" si="105"/>
        <v>0</v>
      </c>
      <c r="AI92" s="60">
        <f t="shared" si="106"/>
        <v>0</v>
      </c>
      <c r="AJ92" s="60">
        <f t="shared" si="107"/>
        <v>150000</v>
      </c>
      <c r="AK92" s="60">
        <f t="shared" si="108"/>
        <v>0</v>
      </c>
      <c r="AL92" s="60">
        <f t="shared" si="109"/>
        <v>150000</v>
      </c>
      <c r="AM92" s="60">
        <f t="shared" si="110"/>
        <v>0</v>
      </c>
      <c r="AN92" s="60">
        <f t="shared" si="111"/>
        <v>0</v>
      </c>
      <c r="AO92" s="60">
        <f t="shared" si="112"/>
        <v>600000</v>
      </c>
    </row>
    <row r="93" spans="1:41" ht="56.25" x14ac:dyDescent="0.25">
      <c r="A93" s="48" t="s">
        <v>43</v>
      </c>
      <c r="B93" s="48" t="s">
        <v>167</v>
      </c>
      <c r="C93" s="104" t="s">
        <v>178</v>
      </c>
      <c r="D93" s="236"/>
      <c r="E93" s="238"/>
      <c r="F93" s="234"/>
      <c r="G93" s="50" t="s">
        <v>179</v>
      </c>
      <c r="H93" s="54" t="s">
        <v>52</v>
      </c>
      <c r="I93" s="55">
        <v>4</v>
      </c>
      <c r="J93" s="56">
        <v>151556.75</v>
      </c>
      <c r="K93" s="56">
        <f t="shared" si="98"/>
        <v>606227</v>
      </c>
      <c r="L93" s="100" t="s">
        <v>180</v>
      </c>
      <c r="M93" s="74" t="s">
        <v>30</v>
      </c>
      <c r="N93" s="78" t="s">
        <v>172</v>
      </c>
      <c r="O93" s="78" t="s">
        <v>32</v>
      </c>
      <c r="Q93" s="51"/>
      <c r="R93" s="51">
        <v>1</v>
      </c>
      <c r="T93" s="51">
        <v>1</v>
      </c>
      <c r="U93" s="51"/>
      <c r="W93" s="51">
        <v>1</v>
      </c>
      <c r="X93" s="51"/>
      <c r="Y93" s="51">
        <v>1</v>
      </c>
      <c r="Z93" s="51"/>
      <c r="AA93" s="51"/>
      <c r="AB93" s="58">
        <f t="shared" si="99"/>
        <v>4</v>
      </c>
      <c r="AC93" s="60">
        <f t="shared" si="100"/>
        <v>0</v>
      </c>
      <c r="AD93" s="60">
        <f t="shared" si="101"/>
        <v>0</v>
      </c>
      <c r="AE93" s="60">
        <f t="shared" si="102"/>
        <v>151556.75</v>
      </c>
      <c r="AF93" s="60">
        <f t="shared" si="103"/>
        <v>0</v>
      </c>
      <c r="AG93" s="60">
        <f t="shared" si="104"/>
        <v>151556.75</v>
      </c>
      <c r="AH93" s="60">
        <f t="shared" si="105"/>
        <v>0</v>
      </c>
      <c r="AI93" s="60">
        <f t="shared" si="106"/>
        <v>0</v>
      </c>
      <c r="AJ93" s="60">
        <f t="shared" si="107"/>
        <v>151556.75</v>
      </c>
      <c r="AK93" s="60">
        <f t="shared" si="108"/>
        <v>0</v>
      </c>
      <c r="AL93" s="60">
        <f t="shared" si="109"/>
        <v>151556.75</v>
      </c>
      <c r="AM93" s="60">
        <f t="shared" si="110"/>
        <v>0</v>
      </c>
      <c r="AN93" s="60">
        <f t="shared" si="111"/>
        <v>0</v>
      </c>
      <c r="AO93" s="60">
        <f t="shared" si="112"/>
        <v>606227</v>
      </c>
    </row>
    <row r="94" spans="1:41" ht="33.75" x14ac:dyDescent="0.25">
      <c r="A94" s="48" t="s">
        <v>43</v>
      </c>
      <c r="B94" s="48" t="s">
        <v>167</v>
      </c>
      <c r="C94" s="49" t="s">
        <v>181</v>
      </c>
      <c r="D94" s="53" t="s">
        <v>182</v>
      </c>
      <c r="E94" s="51">
        <v>3</v>
      </c>
      <c r="F94" s="75" t="s">
        <v>183</v>
      </c>
      <c r="G94" s="50" t="s">
        <v>184</v>
      </c>
      <c r="H94" s="54" t="s">
        <v>52</v>
      </c>
      <c r="I94" s="55">
        <v>3</v>
      </c>
      <c r="J94" s="56">
        <v>400000</v>
      </c>
      <c r="K94" s="56">
        <f t="shared" si="98"/>
        <v>1200000</v>
      </c>
      <c r="L94" s="73" t="s">
        <v>185</v>
      </c>
      <c r="M94" s="78" t="s">
        <v>30</v>
      </c>
      <c r="N94" s="78" t="s">
        <v>172</v>
      </c>
      <c r="O94" s="78" t="s">
        <v>32</v>
      </c>
      <c r="Q94" s="51"/>
      <c r="R94" s="51">
        <v>0</v>
      </c>
      <c r="T94" s="51">
        <v>2</v>
      </c>
      <c r="U94" s="51"/>
      <c r="W94" s="51">
        <v>1</v>
      </c>
      <c r="X94" s="51"/>
      <c r="Y94" s="51">
        <v>0</v>
      </c>
      <c r="Z94" s="51"/>
      <c r="AA94" s="51"/>
      <c r="AB94" s="58">
        <f t="shared" si="99"/>
        <v>3</v>
      </c>
      <c r="AC94" s="60">
        <f t="shared" si="100"/>
        <v>0</v>
      </c>
      <c r="AD94" s="60">
        <f t="shared" si="101"/>
        <v>0</v>
      </c>
      <c r="AE94" s="60">
        <f t="shared" si="102"/>
        <v>0</v>
      </c>
      <c r="AF94" s="60">
        <f t="shared" si="103"/>
        <v>0</v>
      </c>
      <c r="AG94" s="60">
        <f t="shared" si="104"/>
        <v>800000</v>
      </c>
      <c r="AH94" s="60">
        <f t="shared" si="105"/>
        <v>0</v>
      </c>
      <c r="AI94" s="60">
        <f t="shared" si="106"/>
        <v>0</v>
      </c>
      <c r="AJ94" s="60">
        <f t="shared" si="107"/>
        <v>400000</v>
      </c>
      <c r="AK94" s="60">
        <f t="shared" si="108"/>
        <v>0</v>
      </c>
      <c r="AL94" s="60">
        <f t="shared" si="109"/>
        <v>0</v>
      </c>
      <c r="AM94" s="60">
        <f t="shared" si="110"/>
        <v>0</v>
      </c>
      <c r="AN94" s="60">
        <f t="shared" si="111"/>
        <v>0</v>
      </c>
      <c r="AO94" s="60">
        <f t="shared" si="112"/>
        <v>1200000</v>
      </c>
    </row>
    <row r="95" spans="1:41" ht="33.75" x14ac:dyDescent="0.25">
      <c r="A95" s="48" t="s">
        <v>43</v>
      </c>
      <c r="B95" s="48" t="s">
        <v>167</v>
      </c>
      <c r="C95" s="235" t="s">
        <v>186</v>
      </c>
      <c r="D95" s="236" t="s">
        <v>187</v>
      </c>
      <c r="E95" s="238">
        <v>1</v>
      </c>
      <c r="F95" s="244" t="s">
        <v>188</v>
      </c>
      <c r="G95" s="50" t="s">
        <v>128</v>
      </c>
      <c r="H95" s="54" t="s">
        <v>52</v>
      </c>
      <c r="I95" s="57">
        <v>200</v>
      </c>
      <c r="J95" s="56">
        <v>2424.9086917939376</v>
      </c>
      <c r="K95" s="56">
        <f t="shared" si="98"/>
        <v>484981.73835878749</v>
      </c>
      <c r="L95" s="73" t="s">
        <v>67</v>
      </c>
      <c r="M95" s="74" t="s">
        <v>41</v>
      </c>
      <c r="N95" s="74" t="s">
        <v>172</v>
      </c>
      <c r="O95" s="74" t="s">
        <v>32</v>
      </c>
      <c r="Q95" s="51"/>
      <c r="R95" s="51">
        <v>0</v>
      </c>
      <c r="T95" s="51">
        <v>0</v>
      </c>
      <c r="U95" s="51"/>
      <c r="W95" s="51">
        <v>200</v>
      </c>
      <c r="X95" s="51"/>
      <c r="Y95" s="51">
        <v>0</v>
      </c>
      <c r="Z95" s="51"/>
      <c r="AA95" s="51"/>
      <c r="AB95" s="58">
        <f t="shared" si="99"/>
        <v>200</v>
      </c>
      <c r="AC95" s="60">
        <f t="shared" si="100"/>
        <v>0</v>
      </c>
      <c r="AD95" s="60">
        <f t="shared" si="101"/>
        <v>0</v>
      </c>
      <c r="AE95" s="60">
        <f t="shared" si="102"/>
        <v>0</v>
      </c>
      <c r="AF95" s="60">
        <f t="shared" si="103"/>
        <v>0</v>
      </c>
      <c r="AG95" s="60">
        <f t="shared" si="104"/>
        <v>0</v>
      </c>
      <c r="AH95" s="60">
        <f t="shared" si="105"/>
        <v>0</v>
      </c>
      <c r="AI95" s="60">
        <f t="shared" si="106"/>
        <v>0</v>
      </c>
      <c r="AJ95" s="60">
        <f t="shared" si="107"/>
        <v>484981.73835878749</v>
      </c>
      <c r="AK95" s="60">
        <f t="shared" si="108"/>
        <v>0</v>
      </c>
      <c r="AL95" s="60">
        <f t="shared" si="109"/>
        <v>0</v>
      </c>
      <c r="AM95" s="60">
        <f t="shared" si="110"/>
        <v>0</v>
      </c>
      <c r="AN95" s="60">
        <f t="shared" si="111"/>
        <v>0</v>
      </c>
      <c r="AO95" s="60">
        <f t="shared" si="112"/>
        <v>484981.73835878749</v>
      </c>
    </row>
    <row r="96" spans="1:41" ht="33.75" x14ac:dyDescent="0.25">
      <c r="A96" s="48" t="s">
        <v>43</v>
      </c>
      <c r="B96" s="48" t="s">
        <v>167</v>
      </c>
      <c r="C96" s="235"/>
      <c r="D96" s="236"/>
      <c r="E96" s="238"/>
      <c r="F96" s="244"/>
      <c r="G96" s="50" t="s">
        <v>189</v>
      </c>
      <c r="H96" s="54" t="s">
        <v>52</v>
      </c>
      <c r="I96" s="55">
        <v>1</v>
      </c>
      <c r="J96" s="56">
        <v>300000</v>
      </c>
      <c r="K96" s="56">
        <v>300000</v>
      </c>
      <c r="L96" s="78" t="s">
        <v>190</v>
      </c>
      <c r="M96" s="78" t="s">
        <v>30</v>
      </c>
      <c r="N96" s="78" t="s">
        <v>172</v>
      </c>
      <c r="O96" s="78" t="s">
        <v>32</v>
      </c>
      <c r="Q96" s="51"/>
      <c r="R96" s="51">
        <v>0</v>
      </c>
      <c r="T96" s="51">
        <v>0</v>
      </c>
      <c r="U96" s="51"/>
      <c r="W96" s="51">
        <v>0</v>
      </c>
      <c r="X96" s="51"/>
      <c r="Y96" s="51">
        <v>1</v>
      </c>
      <c r="Z96" s="51"/>
      <c r="AA96" s="51"/>
      <c r="AB96" s="58">
        <f t="shared" si="99"/>
        <v>1</v>
      </c>
      <c r="AC96" s="60">
        <f t="shared" si="100"/>
        <v>0</v>
      </c>
      <c r="AD96" s="60">
        <f t="shared" si="101"/>
        <v>0</v>
      </c>
      <c r="AE96" s="60">
        <f t="shared" si="102"/>
        <v>0</v>
      </c>
      <c r="AF96" s="60">
        <f t="shared" si="103"/>
        <v>0</v>
      </c>
      <c r="AG96" s="60">
        <f t="shared" si="104"/>
        <v>0</v>
      </c>
      <c r="AH96" s="60">
        <f t="shared" si="105"/>
        <v>0</v>
      </c>
      <c r="AI96" s="60">
        <f t="shared" si="106"/>
        <v>0</v>
      </c>
      <c r="AJ96" s="60">
        <f t="shared" si="107"/>
        <v>0</v>
      </c>
      <c r="AK96" s="60">
        <f t="shared" si="108"/>
        <v>0</v>
      </c>
      <c r="AL96" s="60">
        <f t="shared" si="109"/>
        <v>300000</v>
      </c>
      <c r="AM96" s="60">
        <f t="shared" si="110"/>
        <v>0</v>
      </c>
      <c r="AN96" s="60">
        <f t="shared" si="111"/>
        <v>0</v>
      </c>
      <c r="AO96" s="60">
        <f t="shared" si="112"/>
        <v>300000</v>
      </c>
    </row>
    <row r="97" spans="1:41" ht="33.75" x14ac:dyDescent="0.25">
      <c r="A97" s="48" t="s">
        <v>43</v>
      </c>
      <c r="B97" s="48" t="s">
        <v>167</v>
      </c>
      <c r="C97" s="235"/>
      <c r="D97" s="236"/>
      <c r="E97" s="238"/>
      <c r="F97" s="244"/>
      <c r="G97" s="50" t="s">
        <v>191</v>
      </c>
      <c r="H97" s="54" t="s">
        <v>52</v>
      </c>
      <c r="I97" s="55">
        <v>1</v>
      </c>
      <c r="J97" s="56">
        <v>363736</v>
      </c>
      <c r="K97" s="56">
        <f t="shared" si="98"/>
        <v>363736</v>
      </c>
      <c r="L97" s="73" t="s">
        <v>192</v>
      </c>
      <c r="M97" s="74" t="s">
        <v>41</v>
      </c>
      <c r="N97" s="74" t="s">
        <v>172</v>
      </c>
      <c r="O97" s="63" t="s">
        <v>32</v>
      </c>
      <c r="Q97" s="51"/>
      <c r="R97" s="51">
        <v>0</v>
      </c>
      <c r="T97" s="51">
        <v>0</v>
      </c>
      <c r="U97" s="51"/>
      <c r="W97" s="51">
        <v>0</v>
      </c>
      <c r="X97" s="51"/>
      <c r="Y97" s="51">
        <v>1</v>
      </c>
      <c r="Z97" s="51"/>
      <c r="AA97" s="51"/>
      <c r="AB97" s="58">
        <f t="shared" si="99"/>
        <v>1</v>
      </c>
      <c r="AC97" s="60">
        <f t="shared" si="100"/>
        <v>0</v>
      </c>
      <c r="AD97" s="60">
        <f t="shared" si="101"/>
        <v>0</v>
      </c>
      <c r="AE97" s="60">
        <f t="shared" si="102"/>
        <v>0</v>
      </c>
      <c r="AF97" s="60">
        <f t="shared" si="103"/>
        <v>0</v>
      </c>
      <c r="AG97" s="60">
        <f t="shared" si="104"/>
        <v>0</v>
      </c>
      <c r="AH97" s="60">
        <f t="shared" si="105"/>
        <v>0</v>
      </c>
      <c r="AI97" s="60">
        <f t="shared" si="106"/>
        <v>0</v>
      </c>
      <c r="AJ97" s="60">
        <f t="shared" si="107"/>
        <v>0</v>
      </c>
      <c r="AK97" s="60">
        <f t="shared" si="108"/>
        <v>0</v>
      </c>
      <c r="AL97" s="60">
        <f t="shared" si="109"/>
        <v>363736</v>
      </c>
      <c r="AM97" s="60">
        <f t="shared" si="110"/>
        <v>0</v>
      </c>
      <c r="AN97" s="60">
        <f t="shared" si="111"/>
        <v>0</v>
      </c>
      <c r="AO97" s="60">
        <f t="shared" si="112"/>
        <v>363736</v>
      </c>
    </row>
    <row r="98" spans="1:41" ht="33.75" x14ac:dyDescent="0.25">
      <c r="A98" s="48" t="s">
        <v>43</v>
      </c>
      <c r="B98" s="48" t="s">
        <v>167</v>
      </c>
      <c r="C98" s="235"/>
      <c r="D98" s="245" t="s">
        <v>193</v>
      </c>
      <c r="E98" s="238">
        <v>10</v>
      </c>
      <c r="F98" s="244" t="s">
        <v>194</v>
      </c>
      <c r="G98" s="50" t="s">
        <v>195</v>
      </c>
      <c r="H98" s="54" t="s">
        <v>52</v>
      </c>
      <c r="I98" s="55">
        <v>100</v>
      </c>
      <c r="J98" s="56">
        <v>303.1135864742422</v>
      </c>
      <c r="K98" s="56">
        <f t="shared" si="98"/>
        <v>30311.358647424218</v>
      </c>
      <c r="L98" s="73" t="s">
        <v>67</v>
      </c>
      <c r="M98" s="74" t="s">
        <v>41</v>
      </c>
      <c r="N98" s="74" t="s">
        <v>172</v>
      </c>
      <c r="O98" s="74" t="s">
        <v>32</v>
      </c>
      <c r="Q98" s="51"/>
      <c r="R98" s="51">
        <v>0</v>
      </c>
      <c r="T98" s="51">
        <v>50</v>
      </c>
      <c r="U98" s="51"/>
      <c r="W98" s="51">
        <v>50</v>
      </c>
      <c r="X98" s="51"/>
      <c r="Y98" s="51">
        <v>0</v>
      </c>
      <c r="Z98" s="51"/>
      <c r="AA98" s="51"/>
      <c r="AB98" s="58">
        <f t="shared" si="99"/>
        <v>100</v>
      </c>
      <c r="AC98" s="60">
        <f t="shared" si="100"/>
        <v>0</v>
      </c>
      <c r="AD98" s="60">
        <f t="shared" si="101"/>
        <v>0</v>
      </c>
      <c r="AE98" s="60">
        <f t="shared" si="102"/>
        <v>0</v>
      </c>
      <c r="AF98" s="60">
        <f t="shared" si="103"/>
        <v>0</v>
      </c>
      <c r="AG98" s="60">
        <f t="shared" si="104"/>
        <v>15155.679323712109</v>
      </c>
      <c r="AH98" s="60">
        <f t="shared" si="105"/>
        <v>0</v>
      </c>
      <c r="AI98" s="60">
        <f t="shared" si="106"/>
        <v>0</v>
      </c>
      <c r="AJ98" s="60">
        <f t="shared" si="107"/>
        <v>15155.679323712109</v>
      </c>
      <c r="AK98" s="60">
        <f t="shared" si="108"/>
        <v>0</v>
      </c>
      <c r="AL98" s="60">
        <f t="shared" si="109"/>
        <v>0</v>
      </c>
      <c r="AM98" s="60">
        <f t="shared" si="110"/>
        <v>0</v>
      </c>
      <c r="AN98" s="60">
        <f t="shared" si="111"/>
        <v>0</v>
      </c>
      <c r="AO98" s="60">
        <f t="shared" si="112"/>
        <v>30311.358647424218</v>
      </c>
    </row>
    <row r="99" spans="1:41" ht="33.75" x14ac:dyDescent="0.25">
      <c r="A99" s="48" t="s">
        <v>43</v>
      </c>
      <c r="B99" s="48" t="s">
        <v>167</v>
      </c>
      <c r="C99" s="235"/>
      <c r="D99" s="245"/>
      <c r="E99" s="238"/>
      <c r="F99" s="244"/>
      <c r="G99" s="50" t="s">
        <v>196</v>
      </c>
      <c r="H99" s="54" t="s">
        <v>52</v>
      </c>
      <c r="I99" s="55">
        <v>100</v>
      </c>
      <c r="J99" s="56">
        <v>151.5567932371211</v>
      </c>
      <c r="K99" s="56">
        <f t="shared" si="98"/>
        <v>15155.679323712109</v>
      </c>
      <c r="L99" s="73" t="s">
        <v>67</v>
      </c>
      <c r="M99" s="74" t="s">
        <v>41</v>
      </c>
      <c r="N99" s="74" t="s">
        <v>172</v>
      </c>
      <c r="O99" s="74" t="s">
        <v>32</v>
      </c>
      <c r="Q99" s="51"/>
      <c r="R99" s="51">
        <v>0</v>
      </c>
      <c r="T99" s="51">
        <v>50</v>
      </c>
      <c r="U99" s="51"/>
      <c r="W99" s="51">
        <v>50</v>
      </c>
      <c r="X99" s="51"/>
      <c r="Y99" s="51">
        <v>0</v>
      </c>
      <c r="Z99" s="51"/>
      <c r="AA99" s="51"/>
      <c r="AB99" s="58">
        <f t="shared" si="99"/>
        <v>100</v>
      </c>
      <c r="AC99" s="60">
        <f t="shared" si="100"/>
        <v>0</v>
      </c>
      <c r="AD99" s="60">
        <f t="shared" si="101"/>
        <v>0</v>
      </c>
      <c r="AE99" s="60">
        <f t="shared" si="102"/>
        <v>0</v>
      </c>
      <c r="AF99" s="60">
        <f t="shared" si="103"/>
        <v>0</v>
      </c>
      <c r="AG99" s="60">
        <f t="shared" si="104"/>
        <v>7577.8396618560546</v>
      </c>
      <c r="AH99" s="60">
        <f t="shared" si="105"/>
        <v>0</v>
      </c>
      <c r="AI99" s="60">
        <f t="shared" si="106"/>
        <v>0</v>
      </c>
      <c r="AJ99" s="60">
        <f t="shared" si="107"/>
        <v>7577.8396618560546</v>
      </c>
      <c r="AK99" s="60">
        <f t="shared" si="108"/>
        <v>0</v>
      </c>
      <c r="AL99" s="60">
        <f t="shared" si="109"/>
        <v>0</v>
      </c>
      <c r="AM99" s="60">
        <f t="shared" si="110"/>
        <v>0</v>
      </c>
      <c r="AN99" s="60">
        <f t="shared" si="111"/>
        <v>0</v>
      </c>
      <c r="AO99" s="60">
        <f t="shared" si="112"/>
        <v>15155.679323712109</v>
      </c>
    </row>
    <row r="100" spans="1:41" ht="90" x14ac:dyDescent="0.25">
      <c r="A100" s="48" t="s">
        <v>43</v>
      </c>
      <c r="B100" s="48" t="s">
        <v>167</v>
      </c>
      <c r="C100" s="49" t="s">
        <v>197</v>
      </c>
      <c r="D100" s="110" t="s">
        <v>198</v>
      </c>
      <c r="E100" s="51">
        <v>150</v>
      </c>
      <c r="F100" s="75" t="s">
        <v>39</v>
      </c>
      <c r="G100" s="50" t="s">
        <v>158</v>
      </c>
      <c r="H100" s="54" t="s">
        <v>52</v>
      </c>
      <c r="I100" s="55">
        <v>150</v>
      </c>
      <c r="J100" s="56">
        <v>1515.5678</v>
      </c>
      <c r="K100" s="56">
        <f t="shared" si="98"/>
        <v>227335.17</v>
      </c>
      <c r="L100" s="73" t="s">
        <v>105</v>
      </c>
      <c r="M100" s="74" t="s">
        <v>70</v>
      </c>
      <c r="N100" s="74" t="s">
        <v>172</v>
      </c>
      <c r="O100" s="74" t="s">
        <v>32</v>
      </c>
      <c r="Q100" s="51"/>
      <c r="R100" s="51">
        <v>0</v>
      </c>
      <c r="T100" s="51">
        <v>150</v>
      </c>
      <c r="U100" s="51"/>
      <c r="W100" s="51">
        <v>0</v>
      </c>
      <c r="X100" s="51"/>
      <c r="Y100" s="51">
        <v>0</v>
      </c>
      <c r="Z100" s="51"/>
      <c r="AA100" s="51"/>
      <c r="AB100" s="58">
        <f t="shared" si="99"/>
        <v>150</v>
      </c>
      <c r="AC100" s="60">
        <f t="shared" si="100"/>
        <v>0</v>
      </c>
      <c r="AD100" s="60">
        <f t="shared" si="101"/>
        <v>0</v>
      </c>
      <c r="AE100" s="60">
        <f t="shared" si="102"/>
        <v>0</v>
      </c>
      <c r="AF100" s="60">
        <f t="shared" si="103"/>
        <v>0</v>
      </c>
      <c r="AG100" s="60">
        <f t="shared" si="104"/>
        <v>227335.17</v>
      </c>
      <c r="AH100" s="60">
        <f t="shared" si="105"/>
        <v>0</v>
      </c>
      <c r="AI100" s="60">
        <f t="shared" si="106"/>
        <v>0</v>
      </c>
      <c r="AJ100" s="60">
        <f t="shared" si="107"/>
        <v>0</v>
      </c>
      <c r="AK100" s="60">
        <f t="shared" si="108"/>
        <v>0</v>
      </c>
      <c r="AL100" s="60">
        <f t="shared" si="109"/>
        <v>0</v>
      </c>
      <c r="AM100" s="60">
        <f t="shared" si="110"/>
        <v>0</v>
      </c>
      <c r="AN100" s="60">
        <f t="shared" si="111"/>
        <v>0</v>
      </c>
      <c r="AO100" s="60">
        <f t="shared" si="112"/>
        <v>227335.17</v>
      </c>
    </row>
    <row r="101" spans="1:41" ht="67.5" x14ac:dyDescent="0.25">
      <c r="A101" s="48" t="s">
        <v>43</v>
      </c>
      <c r="B101" s="48" t="s">
        <v>167</v>
      </c>
      <c r="C101" s="49" t="s">
        <v>199</v>
      </c>
      <c r="D101" s="110" t="s">
        <v>200</v>
      </c>
      <c r="E101" s="51">
        <v>6</v>
      </c>
      <c r="F101" s="75" t="s">
        <v>39</v>
      </c>
      <c r="G101" s="50" t="s">
        <v>158</v>
      </c>
      <c r="H101" s="54" t="s">
        <v>52</v>
      </c>
      <c r="I101" s="55">
        <v>6</v>
      </c>
      <c r="J101" s="56">
        <v>2515.8416666666667</v>
      </c>
      <c r="K101" s="56">
        <f t="shared" si="98"/>
        <v>15095.05</v>
      </c>
      <c r="L101" s="73" t="s">
        <v>105</v>
      </c>
      <c r="M101" s="74" t="s">
        <v>70</v>
      </c>
      <c r="N101" s="74" t="s">
        <v>172</v>
      </c>
      <c r="O101" s="74" t="s">
        <v>32</v>
      </c>
      <c r="Q101" s="51"/>
      <c r="R101" s="51">
        <v>0</v>
      </c>
      <c r="T101" s="51">
        <v>6</v>
      </c>
      <c r="U101" s="51"/>
      <c r="W101" s="51">
        <v>0</v>
      </c>
      <c r="X101" s="51"/>
      <c r="Y101" s="51">
        <v>0</v>
      </c>
      <c r="Z101" s="51"/>
      <c r="AA101" s="51"/>
      <c r="AB101" s="58">
        <f t="shared" si="99"/>
        <v>6</v>
      </c>
      <c r="AC101" s="60">
        <f t="shared" si="100"/>
        <v>0</v>
      </c>
      <c r="AD101" s="60">
        <f t="shared" si="101"/>
        <v>0</v>
      </c>
      <c r="AE101" s="60">
        <f t="shared" si="102"/>
        <v>0</v>
      </c>
      <c r="AF101" s="60">
        <f t="shared" si="103"/>
        <v>0</v>
      </c>
      <c r="AG101" s="60">
        <f t="shared" si="104"/>
        <v>15095.05</v>
      </c>
      <c r="AH101" s="60">
        <f t="shared" si="105"/>
        <v>0</v>
      </c>
      <c r="AI101" s="60">
        <f t="shared" si="106"/>
        <v>0</v>
      </c>
      <c r="AJ101" s="60">
        <f t="shared" si="107"/>
        <v>0</v>
      </c>
      <c r="AK101" s="60">
        <f t="shared" si="108"/>
        <v>0</v>
      </c>
      <c r="AL101" s="60">
        <f t="shared" si="109"/>
        <v>0</v>
      </c>
      <c r="AM101" s="60">
        <f t="shared" si="110"/>
        <v>0</v>
      </c>
      <c r="AN101" s="60">
        <f t="shared" si="111"/>
        <v>0</v>
      </c>
      <c r="AO101" s="60">
        <f t="shared" si="112"/>
        <v>15095.05</v>
      </c>
    </row>
    <row r="102" spans="1:41" ht="33.75" x14ac:dyDescent="0.25">
      <c r="A102" s="48" t="s">
        <v>43</v>
      </c>
      <c r="B102" s="48" t="s">
        <v>167</v>
      </c>
      <c r="C102" s="49" t="s">
        <v>201</v>
      </c>
      <c r="D102" s="53" t="s">
        <v>202</v>
      </c>
      <c r="E102" s="51">
        <v>1</v>
      </c>
      <c r="F102" s="75" t="s">
        <v>39</v>
      </c>
      <c r="G102" s="50" t="s">
        <v>112</v>
      </c>
      <c r="H102" s="54" t="s">
        <v>52</v>
      </c>
      <c r="I102" s="55">
        <v>600</v>
      </c>
      <c r="J102" s="56">
        <v>303.11356666666671</v>
      </c>
      <c r="K102" s="56">
        <f t="shared" si="98"/>
        <v>181868.14</v>
      </c>
      <c r="L102" s="81" t="s">
        <v>69</v>
      </c>
      <c r="M102" s="74" t="s">
        <v>41</v>
      </c>
      <c r="N102" s="74" t="s">
        <v>172</v>
      </c>
      <c r="O102" s="74" t="s">
        <v>32</v>
      </c>
      <c r="Q102" s="58"/>
      <c r="R102" s="58">
        <v>0</v>
      </c>
      <c r="T102" s="58">
        <v>600</v>
      </c>
      <c r="U102" s="58"/>
      <c r="W102" s="58">
        <v>0</v>
      </c>
      <c r="X102" s="58"/>
      <c r="Y102" s="58">
        <v>0</v>
      </c>
      <c r="Z102" s="58"/>
      <c r="AA102" s="58"/>
      <c r="AB102" s="58">
        <f t="shared" si="99"/>
        <v>600</v>
      </c>
      <c r="AC102" s="60">
        <f t="shared" si="100"/>
        <v>0</v>
      </c>
      <c r="AD102" s="60">
        <f t="shared" si="101"/>
        <v>0</v>
      </c>
      <c r="AE102" s="60">
        <f t="shared" si="102"/>
        <v>0</v>
      </c>
      <c r="AF102" s="60">
        <f t="shared" si="103"/>
        <v>0</v>
      </c>
      <c r="AG102" s="60">
        <f t="shared" si="104"/>
        <v>181868.14</v>
      </c>
      <c r="AH102" s="60">
        <f t="shared" si="105"/>
        <v>0</v>
      </c>
      <c r="AI102" s="60">
        <f t="shared" si="106"/>
        <v>0</v>
      </c>
      <c r="AJ102" s="60">
        <f t="shared" si="107"/>
        <v>0</v>
      </c>
      <c r="AK102" s="60">
        <f t="shared" si="108"/>
        <v>0</v>
      </c>
      <c r="AL102" s="60">
        <f t="shared" si="109"/>
        <v>0</v>
      </c>
      <c r="AM102" s="60">
        <f t="shared" si="110"/>
        <v>0</v>
      </c>
      <c r="AN102" s="60">
        <f t="shared" si="111"/>
        <v>0</v>
      </c>
      <c r="AO102" s="60">
        <f t="shared" si="112"/>
        <v>181868.14</v>
      </c>
    </row>
    <row r="103" spans="1:41" ht="33.75" x14ac:dyDescent="0.25">
      <c r="A103" s="48" t="s">
        <v>43</v>
      </c>
      <c r="B103" s="48" t="s">
        <v>167</v>
      </c>
      <c r="C103" s="235" t="s">
        <v>203</v>
      </c>
      <c r="D103" s="233" t="s">
        <v>204</v>
      </c>
      <c r="E103" s="55">
        <v>1</v>
      </c>
      <c r="F103" s="75" t="s">
        <v>205</v>
      </c>
      <c r="G103" s="50" t="s">
        <v>206</v>
      </c>
      <c r="H103" s="54" t="s">
        <v>52</v>
      </c>
      <c r="I103" s="55">
        <v>1</v>
      </c>
      <c r="J103" s="56">
        <v>1800000</v>
      </c>
      <c r="K103" s="56">
        <f>+J103*I103</f>
        <v>1800000</v>
      </c>
      <c r="L103" s="100" t="s">
        <v>207</v>
      </c>
      <c r="M103" s="74" t="s">
        <v>41</v>
      </c>
      <c r="N103" s="74" t="s">
        <v>172</v>
      </c>
      <c r="O103" s="74" t="s">
        <v>32</v>
      </c>
      <c r="Q103" s="51"/>
      <c r="R103" s="51"/>
      <c r="T103" s="51">
        <v>1</v>
      </c>
      <c r="U103" s="51"/>
      <c r="W103" s="51"/>
      <c r="X103" s="51"/>
      <c r="Y103" s="51">
        <v>0</v>
      </c>
      <c r="Z103" s="51"/>
      <c r="AA103" s="51"/>
      <c r="AB103" s="58">
        <f t="shared" si="99"/>
        <v>1</v>
      </c>
      <c r="AC103" s="60">
        <f t="shared" si="100"/>
        <v>0</v>
      </c>
      <c r="AD103" s="60">
        <f t="shared" si="101"/>
        <v>0</v>
      </c>
      <c r="AE103" s="60">
        <f t="shared" si="102"/>
        <v>0</v>
      </c>
      <c r="AF103" s="60">
        <f t="shared" si="103"/>
        <v>0</v>
      </c>
      <c r="AG103" s="60">
        <f t="shared" si="104"/>
        <v>1800000</v>
      </c>
      <c r="AH103" s="60">
        <f t="shared" si="105"/>
        <v>0</v>
      </c>
      <c r="AI103" s="60">
        <f t="shared" si="106"/>
        <v>0</v>
      </c>
      <c r="AJ103" s="60">
        <f t="shared" si="107"/>
        <v>0</v>
      </c>
      <c r="AK103" s="60">
        <f t="shared" si="108"/>
        <v>0</v>
      </c>
      <c r="AL103" s="60">
        <f t="shared" si="109"/>
        <v>0</v>
      </c>
      <c r="AM103" s="60">
        <f t="shared" si="110"/>
        <v>0</v>
      </c>
      <c r="AN103" s="60">
        <f t="shared" si="111"/>
        <v>0</v>
      </c>
      <c r="AO103" s="60">
        <f t="shared" si="112"/>
        <v>1800000</v>
      </c>
    </row>
    <row r="104" spans="1:41" ht="33.75" x14ac:dyDescent="0.25">
      <c r="A104" s="48" t="s">
        <v>43</v>
      </c>
      <c r="B104" s="48" t="s">
        <v>167</v>
      </c>
      <c r="C104" s="235"/>
      <c r="D104" s="233"/>
      <c r="E104" s="55">
        <v>2</v>
      </c>
      <c r="F104" s="75" t="s">
        <v>205</v>
      </c>
      <c r="G104" s="50" t="s">
        <v>208</v>
      </c>
      <c r="H104" s="54" t="s">
        <v>52</v>
      </c>
      <c r="I104" s="55">
        <v>2</v>
      </c>
      <c r="J104" s="56">
        <v>2000000</v>
      </c>
      <c r="K104" s="56">
        <f t="shared" ref="K104:K105" si="113">+J104*I104</f>
        <v>4000000</v>
      </c>
      <c r="L104" s="100" t="s">
        <v>209</v>
      </c>
      <c r="M104" s="74" t="s">
        <v>41</v>
      </c>
      <c r="N104" s="74" t="s">
        <v>172</v>
      </c>
      <c r="O104" s="74" t="s">
        <v>32</v>
      </c>
      <c r="Q104" s="51"/>
      <c r="R104" s="51"/>
      <c r="T104" s="51">
        <v>2</v>
      </c>
      <c r="U104" s="51"/>
      <c r="W104" s="51"/>
      <c r="X104" s="51"/>
      <c r="Y104" s="51">
        <v>0</v>
      </c>
      <c r="Z104" s="51"/>
      <c r="AA104" s="51"/>
      <c r="AB104" s="58">
        <f t="shared" si="99"/>
        <v>2</v>
      </c>
      <c r="AC104" s="60">
        <f t="shared" si="100"/>
        <v>0</v>
      </c>
      <c r="AD104" s="60">
        <f t="shared" si="101"/>
        <v>0</v>
      </c>
      <c r="AE104" s="60">
        <f t="shared" si="102"/>
        <v>0</v>
      </c>
      <c r="AF104" s="60">
        <f t="shared" si="103"/>
        <v>0</v>
      </c>
      <c r="AG104" s="60">
        <f t="shared" si="104"/>
        <v>4000000</v>
      </c>
      <c r="AH104" s="60">
        <f t="shared" si="105"/>
        <v>0</v>
      </c>
      <c r="AI104" s="60">
        <f t="shared" si="106"/>
        <v>0</v>
      </c>
      <c r="AJ104" s="60">
        <f t="shared" si="107"/>
        <v>0</v>
      </c>
      <c r="AK104" s="60">
        <f t="shared" si="108"/>
        <v>0</v>
      </c>
      <c r="AL104" s="60">
        <f t="shared" si="109"/>
        <v>0</v>
      </c>
      <c r="AM104" s="60">
        <f t="shared" si="110"/>
        <v>0</v>
      </c>
      <c r="AN104" s="60">
        <f t="shared" si="111"/>
        <v>0</v>
      </c>
      <c r="AO104" s="60">
        <f t="shared" si="112"/>
        <v>4000000</v>
      </c>
    </row>
    <row r="105" spans="1:41" ht="33.75" x14ac:dyDescent="0.25">
      <c r="A105" s="48" t="s">
        <v>43</v>
      </c>
      <c r="B105" s="48" t="s">
        <v>167</v>
      </c>
      <c r="C105" s="235"/>
      <c r="D105" s="233"/>
      <c r="E105" s="55">
        <v>2</v>
      </c>
      <c r="F105" s="75" t="s">
        <v>205</v>
      </c>
      <c r="G105" s="50" t="s">
        <v>210</v>
      </c>
      <c r="H105" s="54" t="s">
        <v>52</v>
      </c>
      <c r="I105" s="55">
        <v>2</v>
      </c>
      <c r="J105" s="56">
        <v>100000</v>
      </c>
      <c r="K105" s="56">
        <f t="shared" si="113"/>
        <v>200000</v>
      </c>
      <c r="L105" s="100" t="s">
        <v>209</v>
      </c>
      <c r="M105" s="74" t="s">
        <v>41</v>
      </c>
      <c r="N105" s="74" t="s">
        <v>172</v>
      </c>
      <c r="O105" s="74" t="s">
        <v>32</v>
      </c>
      <c r="Q105" s="51"/>
      <c r="R105" s="51"/>
      <c r="T105" s="51">
        <v>2</v>
      </c>
      <c r="U105" s="51"/>
      <c r="W105" s="51"/>
      <c r="X105" s="51"/>
      <c r="Y105" s="51">
        <v>0</v>
      </c>
      <c r="Z105" s="51"/>
      <c r="AA105" s="51"/>
      <c r="AB105" s="58">
        <f t="shared" si="99"/>
        <v>2</v>
      </c>
      <c r="AC105" s="60">
        <f t="shared" si="100"/>
        <v>0</v>
      </c>
      <c r="AD105" s="60">
        <f t="shared" si="101"/>
        <v>0</v>
      </c>
      <c r="AE105" s="60">
        <f t="shared" si="102"/>
        <v>0</v>
      </c>
      <c r="AF105" s="60">
        <f t="shared" si="103"/>
        <v>0</v>
      </c>
      <c r="AG105" s="60">
        <f t="shared" si="104"/>
        <v>200000</v>
      </c>
      <c r="AH105" s="60">
        <f t="shared" si="105"/>
        <v>0</v>
      </c>
      <c r="AI105" s="60">
        <f t="shared" si="106"/>
        <v>0</v>
      </c>
      <c r="AJ105" s="60">
        <f t="shared" si="107"/>
        <v>0</v>
      </c>
      <c r="AK105" s="60">
        <f t="shared" si="108"/>
        <v>0</v>
      </c>
      <c r="AL105" s="60">
        <f t="shared" si="109"/>
        <v>0</v>
      </c>
      <c r="AM105" s="60">
        <f t="shared" si="110"/>
        <v>0</v>
      </c>
      <c r="AN105" s="60">
        <f t="shared" si="111"/>
        <v>0</v>
      </c>
      <c r="AO105" s="60">
        <f t="shared" si="112"/>
        <v>200000</v>
      </c>
    </row>
    <row r="106" spans="1:41" ht="33.75" x14ac:dyDescent="0.25">
      <c r="A106" s="48" t="s">
        <v>43</v>
      </c>
      <c r="B106" s="48" t="s">
        <v>167</v>
      </c>
      <c r="C106" s="104" t="s">
        <v>211</v>
      </c>
      <c r="D106" s="53" t="s">
        <v>212</v>
      </c>
      <c r="E106" s="51">
        <v>3</v>
      </c>
      <c r="F106" s="75" t="s">
        <v>213</v>
      </c>
      <c r="G106" s="50" t="s">
        <v>212</v>
      </c>
      <c r="H106" s="54" t="s">
        <v>52</v>
      </c>
      <c r="I106" s="55">
        <v>4</v>
      </c>
      <c r="J106" s="56">
        <v>1331250</v>
      </c>
      <c r="K106" s="56">
        <v>5325000</v>
      </c>
      <c r="L106" s="73" t="s">
        <v>214</v>
      </c>
      <c r="M106" s="74" t="s">
        <v>41</v>
      </c>
      <c r="N106" s="74" t="s">
        <v>172</v>
      </c>
      <c r="O106" s="74" t="s">
        <v>32</v>
      </c>
      <c r="Q106" s="51"/>
      <c r="R106" s="51">
        <v>1</v>
      </c>
      <c r="T106" s="51">
        <v>1</v>
      </c>
      <c r="U106" s="51"/>
      <c r="W106" s="51">
        <v>1</v>
      </c>
      <c r="X106" s="51"/>
      <c r="Y106" s="51">
        <v>1</v>
      </c>
      <c r="Z106" s="51"/>
      <c r="AA106" s="51"/>
      <c r="AB106" s="58">
        <f t="shared" si="99"/>
        <v>4</v>
      </c>
      <c r="AC106" s="60">
        <f t="shared" si="100"/>
        <v>0</v>
      </c>
      <c r="AD106" s="60">
        <f t="shared" si="101"/>
        <v>0</v>
      </c>
      <c r="AE106" s="60">
        <f t="shared" si="102"/>
        <v>1331250</v>
      </c>
      <c r="AF106" s="60">
        <f t="shared" si="103"/>
        <v>0</v>
      </c>
      <c r="AG106" s="60">
        <f t="shared" si="104"/>
        <v>1331250</v>
      </c>
      <c r="AH106" s="60">
        <f t="shared" si="105"/>
        <v>0</v>
      </c>
      <c r="AI106" s="60">
        <f t="shared" si="106"/>
        <v>0</v>
      </c>
      <c r="AJ106" s="60">
        <f t="shared" si="107"/>
        <v>1331250</v>
      </c>
      <c r="AK106" s="60">
        <f t="shared" si="108"/>
        <v>0</v>
      </c>
      <c r="AL106" s="60">
        <f t="shared" si="109"/>
        <v>1331250</v>
      </c>
      <c r="AM106" s="60">
        <f t="shared" si="110"/>
        <v>0</v>
      </c>
      <c r="AN106" s="60">
        <f t="shared" si="111"/>
        <v>0</v>
      </c>
      <c r="AO106" s="60">
        <f t="shared" si="112"/>
        <v>5325000</v>
      </c>
    </row>
    <row r="107" spans="1:41" ht="33.75" x14ac:dyDescent="0.25">
      <c r="A107" s="48" t="s">
        <v>43</v>
      </c>
      <c r="B107" s="48" t="s">
        <v>167</v>
      </c>
      <c r="C107" s="104" t="s">
        <v>215</v>
      </c>
      <c r="D107" s="53" t="s">
        <v>216</v>
      </c>
      <c r="E107" s="51">
        <v>12</v>
      </c>
      <c r="F107" s="75" t="s">
        <v>213</v>
      </c>
      <c r="G107" s="50" t="s">
        <v>216</v>
      </c>
      <c r="H107" s="54" t="s">
        <v>52</v>
      </c>
      <c r="I107" s="55">
        <v>12</v>
      </c>
      <c r="J107" s="56">
        <v>4243.7238805970146</v>
      </c>
      <c r="K107" s="56">
        <f t="shared" si="98"/>
        <v>50924.686567164172</v>
      </c>
      <c r="L107" s="73" t="s">
        <v>88</v>
      </c>
      <c r="M107" s="74" t="s">
        <v>41</v>
      </c>
      <c r="N107" s="74" t="s">
        <v>172</v>
      </c>
      <c r="O107" s="74" t="s">
        <v>32</v>
      </c>
      <c r="Q107" s="51"/>
      <c r="R107" s="51">
        <v>3</v>
      </c>
      <c r="T107" s="51">
        <v>3</v>
      </c>
      <c r="U107" s="51"/>
      <c r="W107" s="51">
        <v>3</v>
      </c>
      <c r="X107" s="51"/>
      <c r="Y107" s="51">
        <v>3</v>
      </c>
      <c r="Z107" s="51"/>
      <c r="AA107" s="51"/>
      <c r="AB107" s="58">
        <f t="shared" si="99"/>
        <v>12</v>
      </c>
      <c r="AC107" s="60">
        <f t="shared" si="100"/>
        <v>0</v>
      </c>
      <c r="AD107" s="60">
        <f t="shared" si="101"/>
        <v>0</v>
      </c>
      <c r="AE107" s="60">
        <f t="shared" si="102"/>
        <v>12731.171641791043</v>
      </c>
      <c r="AF107" s="60">
        <f t="shared" si="103"/>
        <v>0</v>
      </c>
      <c r="AG107" s="60">
        <f t="shared" si="104"/>
        <v>12731.171641791043</v>
      </c>
      <c r="AH107" s="60">
        <f t="shared" si="105"/>
        <v>0</v>
      </c>
      <c r="AI107" s="60">
        <f t="shared" si="106"/>
        <v>0</v>
      </c>
      <c r="AJ107" s="60">
        <f t="shared" si="107"/>
        <v>12731.171641791043</v>
      </c>
      <c r="AK107" s="60">
        <f t="shared" si="108"/>
        <v>0</v>
      </c>
      <c r="AL107" s="60">
        <f t="shared" si="109"/>
        <v>12731.171641791043</v>
      </c>
      <c r="AM107" s="60">
        <f t="shared" si="110"/>
        <v>0</v>
      </c>
      <c r="AN107" s="60">
        <f t="shared" si="111"/>
        <v>0</v>
      </c>
      <c r="AO107" s="60">
        <f t="shared" si="112"/>
        <v>50924.686567164172</v>
      </c>
    </row>
    <row r="108" spans="1:41" ht="33.75" x14ac:dyDescent="0.25">
      <c r="A108" s="48" t="s">
        <v>43</v>
      </c>
      <c r="B108" s="48" t="s">
        <v>167</v>
      </c>
      <c r="C108" s="104" t="s">
        <v>217</v>
      </c>
      <c r="D108" s="53" t="s">
        <v>218</v>
      </c>
      <c r="E108" s="51">
        <v>1</v>
      </c>
      <c r="F108" s="75" t="s">
        <v>205</v>
      </c>
      <c r="G108" s="50" t="s">
        <v>219</v>
      </c>
      <c r="H108" s="54" t="s">
        <v>52</v>
      </c>
      <c r="I108" s="55">
        <v>1</v>
      </c>
      <c r="J108" s="56">
        <v>848718</v>
      </c>
      <c r="K108" s="56">
        <f t="shared" si="98"/>
        <v>848718</v>
      </c>
      <c r="L108" s="73" t="s">
        <v>220</v>
      </c>
      <c r="M108" s="74" t="s">
        <v>41</v>
      </c>
      <c r="N108" s="74" t="s">
        <v>172</v>
      </c>
      <c r="O108" s="74" t="s">
        <v>32</v>
      </c>
      <c r="Q108" s="51"/>
      <c r="R108" s="51">
        <v>0</v>
      </c>
      <c r="T108" s="51">
        <v>1</v>
      </c>
      <c r="U108" s="51"/>
      <c r="W108" s="51">
        <v>0</v>
      </c>
      <c r="X108" s="51"/>
      <c r="Y108" s="51">
        <v>0</v>
      </c>
      <c r="Z108" s="51"/>
      <c r="AA108" s="51"/>
      <c r="AB108" s="58">
        <f t="shared" si="99"/>
        <v>1</v>
      </c>
      <c r="AC108" s="60">
        <f t="shared" si="100"/>
        <v>0</v>
      </c>
      <c r="AD108" s="60">
        <f t="shared" si="101"/>
        <v>0</v>
      </c>
      <c r="AE108" s="60">
        <f t="shared" si="102"/>
        <v>0</v>
      </c>
      <c r="AF108" s="60">
        <f t="shared" si="103"/>
        <v>0</v>
      </c>
      <c r="AG108" s="60">
        <f t="shared" si="104"/>
        <v>848718</v>
      </c>
      <c r="AH108" s="60">
        <f t="shared" si="105"/>
        <v>0</v>
      </c>
      <c r="AI108" s="60">
        <f t="shared" si="106"/>
        <v>0</v>
      </c>
      <c r="AJ108" s="60">
        <f t="shared" si="107"/>
        <v>0</v>
      </c>
      <c r="AK108" s="60">
        <f t="shared" si="108"/>
        <v>0</v>
      </c>
      <c r="AL108" s="60">
        <f t="shared" si="109"/>
        <v>0</v>
      </c>
      <c r="AM108" s="60">
        <f t="shared" si="110"/>
        <v>0</v>
      </c>
      <c r="AN108" s="60">
        <f t="shared" si="111"/>
        <v>0</v>
      </c>
      <c r="AO108" s="60">
        <f t="shared" si="112"/>
        <v>848718</v>
      </c>
    </row>
    <row r="109" spans="1:41" ht="33.75" x14ac:dyDescent="0.25">
      <c r="A109" s="48" t="s">
        <v>43</v>
      </c>
      <c r="B109" s="48" t="s">
        <v>167</v>
      </c>
      <c r="C109" s="104" t="s">
        <v>221</v>
      </c>
      <c r="D109" s="53" t="s">
        <v>222</v>
      </c>
      <c r="E109" s="51">
        <v>12</v>
      </c>
      <c r="F109" s="75" t="s">
        <v>213</v>
      </c>
      <c r="G109" s="50" t="s">
        <v>222</v>
      </c>
      <c r="H109" s="111" t="s">
        <v>52</v>
      </c>
      <c r="I109" s="55">
        <v>12</v>
      </c>
      <c r="J109" s="56">
        <v>42521.097499999996</v>
      </c>
      <c r="K109" s="56">
        <f t="shared" si="98"/>
        <v>510253.16999999993</v>
      </c>
      <c r="L109" s="81" t="s">
        <v>223</v>
      </c>
      <c r="M109" s="78" t="s">
        <v>41</v>
      </c>
      <c r="N109" s="78" t="s">
        <v>172</v>
      </c>
      <c r="O109" s="78" t="s">
        <v>32</v>
      </c>
      <c r="Q109" s="51"/>
      <c r="R109" s="51">
        <v>3</v>
      </c>
      <c r="T109" s="51">
        <v>3</v>
      </c>
      <c r="U109" s="51"/>
      <c r="W109" s="51">
        <v>3</v>
      </c>
      <c r="X109" s="51"/>
      <c r="Y109" s="51">
        <v>3</v>
      </c>
      <c r="Z109" s="51"/>
      <c r="AA109" s="51"/>
      <c r="AB109" s="58">
        <f t="shared" si="99"/>
        <v>12</v>
      </c>
      <c r="AC109" s="60">
        <f t="shared" si="100"/>
        <v>0</v>
      </c>
      <c r="AD109" s="60">
        <f t="shared" si="101"/>
        <v>0</v>
      </c>
      <c r="AE109" s="60">
        <f t="shared" si="102"/>
        <v>127563.29249999998</v>
      </c>
      <c r="AF109" s="60">
        <f t="shared" si="103"/>
        <v>0</v>
      </c>
      <c r="AG109" s="60">
        <f t="shared" si="104"/>
        <v>127563.29249999998</v>
      </c>
      <c r="AH109" s="60">
        <f t="shared" si="105"/>
        <v>0</v>
      </c>
      <c r="AI109" s="60">
        <f t="shared" si="106"/>
        <v>0</v>
      </c>
      <c r="AJ109" s="60">
        <f t="shared" si="107"/>
        <v>127563.29249999998</v>
      </c>
      <c r="AK109" s="60">
        <f t="shared" si="108"/>
        <v>0</v>
      </c>
      <c r="AL109" s="60">
        <f t="shared" si="109"/>
        <v>127563.29249999998</v>
      </c>
      <c r="AM109" s="60">
        <f t="shared" si="110"/>
        <v>0</v>
      </c>
      <c r="AN109" s="60">
        <f t="shared" si="111"/>
        <v>0</v>
      </c>
      <c r="AO109" s="60">
        <f t="shared" si="112"/>
        <v>510253.16999999993</v>
      </c>
    </row>
    <row r="110" spans="1:41" ht="33.75" x14ac:dyDescent="0.2">
      <c r="A110" s="48" t="s">
        <v>43</v>
      </c>
      <c r="B110" s="48" t="s">
        <v>167</v>
      </c>
      <c r="C110" s="104" t="s">
        <v>224</v>
      </c>
      <c r="D110" s="53" t="s">
        <v>225</v>
      </c>
      <c r="E110" s="112">
        <v>200</v>
      </c>
      <c r="F110" s="75" t="s">
        <v>205</v>
      </c>
      <c r="G110" s="74" t="s">
        <v>226</v>
      </c>
      <c r="H110" s="74" t="s">
        <v>227</v>
      </c>
      <c r="I110" s="113">
        <v>200</v>
      </c>
      <c r="J110" s="56">
        <v>133.97620522161506</v>
      </c>
      <c r="K110" s="56">
        <f t="shared" si="98"/>
        <v>26795.241044323011</v>
      </c>
      <c r="L110" s="81" t="s">
        <v>228</v>
      </c>
      <c r="M110" s="78" t="s">
        <v>41</v>
      </c>
      <c r="N110" s="78" t="s">
        <v>172</v>
      </c>
      <c r="O110" s="78" t="s">
        <v>32</v>
      </c>
      <c r="Q110" s="51"/>
      <c r="R110" s="51">
        <v>50</v>
      </c>
      <c r="T110" s="51">
        <v>50</v>
      </c>
      <c r="U110" s="51"/>
      <c r="W110" s="51">
        <v>50</v>
      </c>
      <c r="X110" s="51"/>
      <c r="Y110" s="51">
        <v>50</v>
      </c>
      <c r="Z110" s="51"/>
      <c r="AA110" s="51"/>
      <c r="AB110" s="58">
        <f t="shared" si="99"/>
        <v>200</v>
      </c>
      <c r="AC110" s="60">
        <f t="shared" si="100"/>
        <v>0</v>
      </c>
      <c r="AD110" s="60">
        <f t="shared" si="101"/>
        <v>0</v>
      </c>
      <c r="AE110" s="60">
        <f t="shared" si="102"/>
        <v>6698.8102610807528</v>
      </c>
      <c r="AF110" s="60">
        <f t="shared" si="103"/>
        <v>0</v>
      </c>
      <c r="AG110" s="60">
        <f t="shared" si="104"/>
        <v>6698.8102610807528</v>
      </c>
      <c r="AH110" s="60">
        <f t="shared" si="105"/>
        <v>0</v>
      </c>
      <c r="AI110" s="60">
        <f t="shared" si="106"/>
        <v>0</v>
      </c>
      <c r="AJ110" s="60">
        <f t="shared" si="107"/>
        <v>6698.8102610807528</v>
      </c>
      <c r="AK110" s="60">
        <f t="shared" si="108"/>
        <v>0</v>
      </c>
      <c r="AL110" s="60">
        <f t="shared" si="109"/>
        <v>6698.8102610807528</v>
      </c>
      <c r="AM110" s="60">
        <f t="shared" si="110"/>
        <v>0</v>
      </c>
      <c r="AN110" s="60">
        <f t="shared" si="111"/>
        <v>0</v>
      </c>
      <c r="AO110" s="60">
        <f t="shared" si="112"/>
        <v>26795.241044323011</v>
      </c>
    </row>
    <row r="111" spans="1:41" ht="33.75" x14ac:dyDescent="0.25">
      <c r="A111" s="48" t="s">
        <v>43</v>
      </c>
      <c r="B111" s="48" t="s">
        <v>167</v>
      </c>
      <c r="C111" s="104" t="s">
        <v>229</v>
      </c>
      <c r="D111" s="53" t="s">
        <v>225</v>
      </c>
      <c r="E111" s="114">
        <v>60</v>
      </c>
      <c r="F111" s="75" t="s">
        <v>205</v>
      </c>
      <c r="G111" s="74" t="s">
        <v>230</v>
      </c>
      <c r="H111" s="74" t="s">
        <v>117</v>
      </c>
      <c r="I111" s="55">
        <v>60</v>
      </c>
      <c r="J111" s="115">
        <v>73.553333333333327</v>
      </c>
      <c r="K111" s="74">
        <f t="shared" ref="K111:K158" si="114">+J111*I111</f>
        <v>4413.2</v>
      </c>
      <c r="L111" s="81" t="s">
        <v>231</v>
      </c>
      <c r="M111" s="78" t="s">
        <v>41</v>
      </c>
      <c r="N111" s="78" t="s">
        <v>172</v>
      </c>
      <c r="O111" s="78" t="s">
        <v>32</v>
      </c>
      <c r="Q111" s="51"/>
      <c r="R111" s="51">
        <v>15</v>
      </c>
      <c r="T111" s="51">
        <v>15</v>
      </c>
      <c r="U111" s="51"/>
      <c r="W111" s="51">
        <v>15</v>
      </c>
      <c r="X111" s="51"/>
      <c r="Y111" s="51">
        <v>15</v>
      </c>
      <c r="Z111" s="51"/>
      <c r="AA111" s="51"/>
      <c r="AB111" s="58">
        <f t="shared" si="99"/>
        <v>60</v>
      </c>
      <c r="AC111" s="60">
        <f t="shared" si="100"/>
        <v>0</v>
      </c>
      <c r="AD111" s="60">
        <f t="shared" si="101"/>
        <v>0</v>
      </c>
      <c r="AE111" s="60">
        <f t="shared" si="102"/>
        <v>1103.3</v>
      </c>
      <c r="AF111" s="60">
        <f t="shared" si="103"/>
        <v>0</v>
      </c>
      <c r="AG111" s="60">
        <f t="shared" si="104"/>
        <v>1103.3</v>
      </c>
      <c r="AH111" s="60">
        <f t="shared" si="105"/>
        <v>0</v>
      </c>
      <c r="AI111" s="60">
        <f t="shared" si="106"/>
        <v>0</v>
      </c>
      <c r="AJ111" s="60">
        <f t="shared" si="107"/>
        <v>1103.3</v>
      </c>
      <c r="AK111" s="60">
        <f t="shared" si="108"/>
        <v>0</v>
      </c>
      <c r="AL111" s="60">
        <f t="shared" si="109"/>
        <v>1103.3</v>
      </c>
      <c r="AM111" s="60">
        <f t="shared" si="110"/>
        <v>0</v>
      </c>
      <c r="AN111" s="60">
        <f t="shared" si="111"/>
        <v>0</v>
      </c>
      <c r="AO111" s="60">
        <f t="shared" si="112"/>
        <v>4413.2</v>
      </c>
    </row>
    <row r="112" spans="1:41" ht="33.75" x14ac:dyDescent="0.25">
      <c r="A112" s="48" t="s">
        <v>43</v>
      </c>
      <c r="B112" s="48" t="s">
        <v>167</v>
      </c>
      <c r="C112" s="104" t="s">
        <v>232</v>
      </c>
      <c r="D112" s="53" t="s">
        <v>225</v>
      </c>
      <c r="E112" s="114">
        <v>60</v>
      </c>
      <c r="F112" s="75" t="s">
        <v>205</v>
      </c>
      <c r="G112" s="74" t="s">
        <v>233</v>
      </c>
      <c r="H112" s="74" t="s">
        <v>234</v>
      </c>
      <c r="I112" s="55">
        <v>60</v>
      </c>
      <c r="J112" s="115">
        <v>30.1</v>
      </c>
      <c r="K112" s="74">
        <f t="shared" si="114"/>
        <v>1806</v>
      </c>
      <c r="L112" s="81" t="s">
        <v>228</v>
      </c>
      <c r="M112" s="78" t="s">
        <v>41</v>
      </c>
      <c r="N112" s="78" t="s">
        <v>172</v>
      </c>
      <c r="O112" s="78" t="s">
        <v>32</v>
      </c>
      <c r="Q112" s="51"/>
      <c r="R112" s="51">
        <v>15</v>
      </c>
      <c r="T112" s="51">
        <v>15</v>
      </c>
      <c r="U112" s="51"/>
      <c r="W112" s="51">
        <v>15</v>
      </c>
      <c r="X112" s="51"/>
      <c r="Y112" s="51">
        <v>15</v>
      </c>
      <c r="Z112" s="51"/>
      <c r="AA112" s="51"/>
      <c r="AB112" s="58">
        <f t="shared" si="99"/>
        <v>60</v>
      </c>
      <c r="AC112" s="60">
        <f t="shared" si="100"/>
        <v>0</v>
      </c>
      <c r="AD112" s="60">
        <f t="shared" si="101"/>
        <v>0</v>
      </c>
      <c r="AE112" s="60">
        <f t="shared" si="102"/>
        <v>451.5</v>
      </c>
      <c r="AF112" s="60">
        <f t="shared" si="103"/>
        <v>0</v>
      </c>
      <c r="AG112" s="60">
        <f t="shared" si="104"/>
        <v>451.5</v>
      </c>
      <c r="AH112" s="60">
        <f t="shared" si="105"/>
        <v>0</v>
      </c>
      <c r="AI112" s="60">
        <f t="shared" si="106"/>
        <v>0</v>
      </c>
      <c r="AJ112" s="60">
        <f t="shared" si="107"/>
        <v>451.5</v>
      </c>
      <c r="AK112" s="60">
        <f t="shared" si="108"/>
        <v>0</v>
      </c>
      <c r="AL112" s="60">
        <f t="shared" si="109"/>
        <v>451.5</v>
      </c>
      <c r="AM112" s="60">
        <f t="shared" si="110"/>
        <v>0</v>
      </c>
      <c r="AN112" s="60">
        <f t="shared" si="111"/>
        <v>0</v>
      </c>
      <c r="AO112" s="60">
        <f t="shared" si="112"/>
        <v>1806</v>
      </c>
    </row>
    <row r="113" spans="1:41" ht="33.75" x14ac:dyDescent="0.25">
      <c r="A113" s="48" t="s">
        <v>43</v>
      </c>
      <c r="B113" s="48" t="s">
        <v>167</v>
      </c>
      <c r="C113" s="104" t="s">
        <v>235</v>
      </c>
      <c r="D113" s="53" t="s">
        <v>225</v>
      </c>
      <c r="E113" s="114">
        <v>50</v>
      </c>
      <c r="F113" s="75" t="s">
        <v>205</v>
      </c>
      <c r="G113" s="74" t="s">
        <v>236</v>
      </c>
      <c r="H113" s="74" t="s">
        <v>234</v>
      </c>
      <c r="I113" s="55">
        <v>50</v>
      </c>
      <c r="J113" s="115">
        <v>30.1</v>
      </c>
      <c r="K113" s="74">
        <f t="shared" si="114"/>
        <v>1505</v>
      </c>
      <c r="L113" s="81" t="s">
        <v>228</v>
      </c>
      <c r="M113" s="78" t="s">
        <v>41</v>
      </c>
      <c r="N113" s="78" t="s">
        <v>172</v>
      </c>
      <c r="O113" s="78" t="s">
        <v>32</v>
      </c>
      <c r="Q113" s="51"/>
      <c r="R113" s="51">
        <v>12.5</v>
      </c>
      <c r="T113" s="51">
        <v>12.5</v>
      </c>
      <c r="U113" s="51"/>
      <c r="W113" s="51">
        <v>12.5</v>
      </c>
      <c r="X113" s="51"/>
      <c r="Y113" s="51">
        <v>12.5</v>
      </c>
      <c r="Z113" s="51"/>
      <c r="AA113" s="51"/>
      <c r="AB113" s="58">
        <f t="shared" si="99"/>
        <v>50</v>
      </c>
      <c r="AC113" s="60">
        <f t="shared" si="100"/>
        <v>0</v>
      </c>
      <c r="AD113" s="60">
        <f t="shared" si="101"/>
        <v>0</v>
      </c>
      <c r="AE113" s="60">
        <f t="shared" si="102"/>
        <v>376.25</v>
      </c>
      <c r="AF113" s="60">
        <f t="shared" si="103"/>
        <v>0</v>
      </c>
      <c r="AG113" s="60">
        <f t="shared" si="104"/>
        <v>376.25</v>
      </c>
      <c r="AH113" s="60">
        <f t="shared" si="105"/>
        <v>0</v>
      </c>
      <c r="AI113" s="60">
        <f t="shared" si="106"/>
        <v>0</v>
      </c>
      <c r="AJ113" s="60">
        <f t="shared" si="107"/>
        <v>376.25</v>
      </c>
      <c r="AK113" s="60">
        <f t="shared" si="108"/>
        <v>0</v>
      </c>
      <c r="AL113" s="60">
        <f t="shared" si="109"/>
        <v>376.25</v>
      </c>
      <c r="AM113" s="60">
        <f t="shared" si="110"/>
        <v>0</v>
      </c>
      <c r="AN113" s="60">
        <f t="shared" si="111"/>
        <v>0</v>
      </c>
      <c r="AO113" s="60">
        <f t="shared" si="112"/>
        <v>1505</v>
      </c>
    </row>
    <row r="114" spans="1:41" ht="33.75" x14ac:dyDescent="0.25">
      <c r="A114" s="48" t="s">
        <v>43</v>
      </c>
      <c r="B114" s="48" t="s">
        <v>167</v>
      </c>
      <c r="C114" s="104" t="s">
        <v>237</v>
      </c>
      <c r="D114" s="53" t="s">
        <v>225</v>
      </c>
      <c r="E114" s="114">
        <v>50</v>
      </c>
      <c r="F114" s="75" t="s">
        <v>205</v>
      </c>
      <c r="G114" s="74" t="s">
        <v>238</v>
      </c>
      <c r="H114" s="74" t="s">
        <v>234</v>
      </c>
      <c r="I114" s="55">
        <v>50</v>
      </c>
      <c r="J114" s="115">
        <v>24.78</v>
      </c>
      <c r="K114" s="74">
        <f t="shared" si="114"/>
        <v>1239</v>
      </c>
      <c r="L114" s="81" t="s">
        <v>228</v>
      </c>
      <c r="M114" s="78" t="s">
        <v>41</v>
      </c>
      <c r="N114" s="78" t="s">
        <v>172</v>
      </c>
      <c r="O114" s="78" t="s">
        <v>32</v>
      </c>
      <c r="Q114" s="51"/>
      <c r="R114" s="51">
        <v>12.5</v>
      </c>
      <c r="T114" s="51">
        <v>12.5</v>
      </c>
      <c r="U114" s="51"/>
      <c r="W114" s="51">
        <v>12.5</v>
      </c>
      <c r="X114" s="51"/>
      <c r="Y114" s="51">
        <v>12.5</v>
      </c>
      <c r="Z114" s="51"/>
      <c r="AA114" s="51"/>
      <c r="AB114" s="58">
        <f t="shared" si="99"/>
        <v>50</v>
      </c>
      <c r="AC114" s="60">
        <f t="shared" si="100"/>
        <v>0</v>
      </c>
      <c r="AD114" s="60">
        <f t="shared" si="101"/>
        <v>0</v>
      </c>
      <c r="AE114" s="60">
        <f t="shared" si="102"/>
        <v>309.75</v>
      </c>
      <c r="AF114" s="60">
        <f t="shared" si="103"/>
        <v>0</v>
      </c>
      <c r="AG114" s="60">
        <f t="shared" si="104"/>
        <v>309.75</v>
      </c>
      <c r="AH114" s="60">
        <f t="shared" si="105"/>
        <v>0</v>
      </c>
      <c r="AI114" s="60">
        <f t="shared" si="106"/>
        <v>0</v>
      </c>
      <c r="AJ114" s="60">
        <f t="shared" si="107"/>
        <v>309.75</v>
      </c>
      <c r="AK114" s="60">
        <f t="shared" si="108"/>
        <v>0</v>
      </c>
      <c r="AL114" s="60">
        <f t="shared" si="109"/>
        <v>309.75</v>
      </c>
      <c r="AM114" s="60">
        <f t="shared" si="110"/>
        <v>0</v>
      </c>
      <c r="AN114" s="60">
        <f t="shared" si="111"/>
        <v>0</v>
      </c>
      <c r="AO114" s="60">
        <f t="shared" si="112"/>
        <v>1239</v>
      </c>
    </row>
    <row r="115" spans="1:41" ht="33.75" x14ac:dyDescent="0.25">
      <c r="A115" s="48" t="s">
        <v>43</v>
      </c>
      <c r="B115" s="48" t="s">
        <v>167</v>
      </c>
      <c r="C115" s="104" t="s">
        <v>239</v>
      </c>
      <c r="D115" s="53" t="s">
        <v>225</v>
      </c>
      <c r="E115" s="114">
        <v>50</v>
      </c>
      <c r="F115" s="75" t="s">
        <v>205</v>
      </c>
      <c r="G115" s="74" t="s">
        <v>240</v>
      </c>
      <c r="H115" s="74" t="s">
        <v>234</v>
      </c>
      <c r="I115" s="55">
        <v>50</v>
      </c>
      <c r="J115" s="115">
        <v>24.78</v>
      </c>
      <c r="K115" s="74">
        <f t="shared" si="114"/>
        <v>1239</v>
      </c>
      <c r="L115" s="81" t="s">
        <v>228</v>
      </c>
      <c r="M115" s="78" t="s">
        <v>41</v>
      </c>
      <c r="N115" s="78" t="s">
        <v>172</v>
      </c>
      <c r="O115" s="78" t="s">
        <v>32</v>
      </c>
      <c r="Q115" s="51"/>
      <c r="R115" s="51">
        <v>12.5</v>
      </c>
      <c r="T115" s="51">
        <v>12.5</v>
      </c>
      <c r="U115" s="51"/>
      <c r="W115" s="51">
        <v>12.5</v>
      </c>
      <c r="X115" s="51"/>
      <c r="Y115" s="51">
        <v>12.5</v>
      </c>
      <c r="Z115" s="51"/>
      <c r="AA115" s="51"/>
      <c r="AB115" s="58">
        <f t="shared" si="99"/>
        <v>50</v>
      </c>
      <c r="AC115" s="60">
        <f t="shared" si="100"/>
        <v>0</v>
      </c>
      <c r="AD115" s="60">
        <f t="shared" si="101"/>
        <v>0</v>
      </c>
      <c r="AE115" s="60">
        <f t="shared" si="102"/>
        <v>309.75</v>
      </c>
      <c r="AF115" s="60">
        <f t="shared" si="103"/>
        <v>0</v>
      </c>
      <c r="AG115" s="60">
        <f t="shared" si="104"/>
        <v>309.75</v>
      </c>
      <c r="AH115" s="60">
        <f t="shared" si="105"/>
        <v>0</v>
      </c>
      <c r="AI115" s="60">
        <f t="shared" si="106"/>
        <v>0</v>
      </c>
      <c r="AJ115" s="60">
        <f t="shared" si="107"/>
        <v>309.75</v>
      </c>
      <c r="AK115" s="60">
        <f t="shared" si="108"/>
        <v>0</v>
      </c>
      <c r="AL115" s="60">
        <f t="shared" si="109"/>
        <v>309.75</v>
      </c>
      <c r="AM115" s="60">
        <f t="shared" si="110"/>
        <v>0</v>
      </c>
      <c r="AN115" s="60">
        <f t="shared" si="111"/>
        <v>0</v>
      </c>
      <c r="AO115" s="60">
        <f t="shared" si="112"/>
        <v>1239</v>
      </c>
    </row>
    <row r="116" spans="1:41" ht="33.75" x14ac:dyDescent="0.25">
      <c r="A116" s="48" t="s">
        <v>43</v>
      </c>
      <c r="B116" s="48" t="s">
        <v>167</v>
      </c>
      <c r="C116" s="104" t="s">
        <v>241</v>
      </c>
      <c r="D116" s="53" t="s">
        <v>225</v>
      </c>
      <c r="E116" s="114">
        <v>20</v>
      </c>
      <c r="F116" s="75" t="s">
        <v>205</v>
      </c>
      <c r="G116" s="74" t="s">
        <v>242</v>
      </c>
      <c r="H116" s="74" t="s">
        <v>120</v>
      </c>
      <c r="I116" s="55">
        <v>20</v>
      </c>
      <c r="J116" s="115">
        <v>241.9</v>
      </c>
      <c r="K116" s="74">
        <f t="shared" si="114"/>
        <v>4838</v>
      </c>
      <c r="L116" s="81" t="s">
        <v>228</v>
      </c>
      <c r="M116" s="78" t="s">
        <v>41</v>
      </c>
      <c r="N116" s="78" t="s">
        <v>172</v>
      </c>
      <c r="O116" s="78" t="s">
        <v>32</v>
      </c>
      <c r="Q116" s="51"/>
      <c r="R116" s="51">
        <v>5</v>
      </c>
      <c r="T116" s="51">
        <v>5</v>
      </c>
      <c r="U116" s="51"/>
      <c r="W116" s="51">
        <v>5</v>
      </c>
      <c r="X116" s="51"/>
      <c r="Y116" s="51">
        <v>5</v>
      </c>
      <c r="Z116" s="51"/>
      <c r="AA116" s="51"/>
      <c r="AB116" s="58">
        <f t="shared" si="99"/>
        <v>20</v>
      </c>
      <c r="AC116" s="60">
        <f t="shared" si="100"/>
        <v>0</v>
      </c>
      <c r="AD116" s="60">
        <f t="shared" si="101"/>
        <v>0</v>
      </c>
      <c r="AE116" s="60">
        <f t="shared" si="102"/>
        <v>1209.5</v>
      </c>
      <c r="AF116" s="60">
        <f t="shared" si="103"/>
        <v>0</v>
      </c>
      <c r="AG116" s="60">
        <f t="shared" si="104"/>
        <v>1209.5</v>
      </c>
      <c r="AH116" s="60">
        <f t="shared" si="105"/>
        <v>0</v>
      </c>
      <c r="AI116" s="60">
        <f t="shared" si="106"/>
        <v>0</v>
      </c>
      <c r="AJ116" s="60">
        <f t="shared" si="107"/>
        <v>1209.5</v>
      </c>
      <c r="AK116" s="60">
        <f t="shared" si="108"/>
        <v>0</v>
      </c>
      <c r="AL116" s="60">
        <f t="shared" si="109"/>
        <v>1209.5</v>
      </c>
      <c r="AM116" s="60">
        <f t="shared" si="110"/>
        <v>0</v>
      </c>
      <c r="AN116" s="60">
        <f t="shared" si="111"/>
        <v>0</v>
      </c>
      <c r="AO116" s="60">
        <f t="shared" si="112"/>
        <v>4838</v>
      </c>
    </row>
    <row r="117" spans="1:41" ht="33.75" x14ac:dyDescent="0.25">
      <c r="A117" s="48" t="s">
        <v>43</v>
      </c>
      <c r="B117" s="48" t="s">
        <v>167</v>
      </c>
      <c r="C117" s="104" t="s">
        <v>243</v>
      </c>
      <c r="D117" s="53" t="s">
        <v>225</v>
      </c>
      <c r="E117" s="114">
        <v>50</v>
      </c>
      <c r="F117" s="75" t="s">
        <v>205</v>
      </c>
      <c r="G117" s="74" t="s">
        <v>244</v>
      </c>
      <c r="H117" s="74" t="s">
        <v>117</v>
      </c>
      <c r="I117" s="55">
        <v>50</v>
      </c>
      <c r="J117" s="115">
        <v>13.57</v>
      </c>
      <c r="K117" s="74">
        <f t="shared" si="114"/>
        <v>678.5</v>
      </c>
      <c r="L117" s="100" t="s">
        <v>231</v>
      </c>
      <c r="M117" s="78" t="s">
        <v>41</v>
      </c>
      <c r="N117" s="78" t="s">
        <v>172</v>
      </c>
      <c r="O117" s="78" t="s">
        <v>32</v>
      </c>
      <c r="Q117" s="51"/>
      <c r="R117" s="51">
        <v>12.5</v>
      </c>
      <c r="T117" s="51">
        <v>12.5</v>
      </c>
      <c r="U117" s="51"/>
      <c r="W117" s="51">
        <v>12.5</v>
      </c>
      <c r="X117" s="51"/>
      <c r="Y117" s="51">
        <v>12.5</v>
      </c>
      <c r="Z117" s="51"/>
      <c r="AA117" s="51"/>
      <c r="AB117" s="58">
        <f t="shared" si="99"/>
        <v>50</v>
      </c>
      <c r="AC117" s="60">
        <f t="shared" si="100"/>
        <v>0</v>
      </c>
      <c r="AD117" s="60">
        <f t="shared" si="101"/>
        <v>0</v>
      </c>
      <c r="AE117" s="60">
        <f t="shared" si="102"/>
        <v>169.625</v>
      </c>
      <c r="AF117" s="60">
        <f t="shared" si="103"/>
        <v>0</v>
      </c>
      <c r="AG117" s="60">
        <f t="shared" si="104"/>
        <v>169.625</v>
      </c>
      <c r="AH117" s="60">
        <f t="shared" si="105"/>
        <v>0</v>
      </c>
      <c r="AI117" s="60">
        <f t="shared" si="106"/>
        <v>0</v>
      </c>
      <c r="AJ117" s="60">
        <f t="shared" si="107"/>
        <v>169.625</v>
      </c>
      <c r="AK117" s="60">
        <f t="shared" si="108"/>
        <v>0</v>
      </c>
      <c r="AL117" s="60">
        <f t="shared" si="109"/>
        <v>169.625</v>
      </c>
      <c r="AM117" s="60">
        <f t="shared" si="110"/>
        <v>0</v>
      </c>
      <c r="AN117" s="60">
        <f t="shared" si="111"/>
        <v>0</v>
      </c>
      <c r="AO117" s="60">
        <f t="shared" si="112"/>
        <v>678.5</v>
      </c>
    </row>
    <row r="118" spans="1:41" ht="33.75" x14ac:dyDescent="0.25">
      <c r="A118" s="48" t="s">
        <v>43</v>
      </c>
      <c r="B118" s="48" t="s">
        <v>167</v>
      </c>
      <c r="C118" s="104" t="s">
        <v>245</v>
      </c>
      <c r="D118" s="53" t="s">
        <v>225</v>
      </c>
      <c r="E118" s="114">
        <v>480</v>
      </c>
      <c r="F118" s="75" t="s">
        <v>205</v>
      </c>
      <c r="G118" s="74" t="s">
        <v>246</v>
      </c>
      <c r="H118" s="74" t="s">
        <v>247</v>
      </c>
      <c r="I118" s="55">
        <v>480</v>
      </c>
      <c r="J118" s="115">
        <v>234.03</v>
      </c>
      <c r="K118" s="74">
        <f t="shared" si="114"/>
        <v>112334.39999999999</v>
      </c>
      <c r="L118" s="81" t="s">
        <v>228</v>
      </c>
      <c r="M118" s="78" t="s">
        <v>41</v>
      </c>
      <c r="N118" s="78" t="s">
        <v>172</v>
      </c>
      <c r="O118" s="78" t="s">
        <v>32</v>
      </c>
      <c r="Q118" s="51"/>
      <c r="R118" s="51">
        <v>120</v>
      </c>
      <c r="T118" s="51">
        <v>120</v>
      </c>
      <c r="U118" s="51"/>
      <c r="W118" s="51">
        <v>120</v>
      </c>
      <c r="X118" s="51"/>
      <c r="Y118" s="51">
        <v>120</v>
      </c>
      <c r="Z118" s="51"/>
      <c r="AA118" s="51"/>
      <c r="AB118" s="58">
        <f t="shared" si="99"/>
        <v>480</v>
      </c>
      <c r="AC118" s="60">
        <f t="shared" si="100"/>
        <v>0</v>
      </c>
      <c r="AD118" s="60">
        <f t="shared" si="101"/>
        <v>0</v>
      </c>
      <c r="AE118" s="60">
        <f t="shared" si="102"/>
        <v>28083.599999999999</v>
      </c>
      <c r="AF118" s="60">
        <f t="shared" si="103"/>
        <v>0</v>
      </c>
      <c r="AG118" s="60">
        <f t="shared" si="104"/>
        <v>28083.599999999999</v>
      </c>
      <c r="AH118" s="60">
        <f t="shared" si="105"/>
        <v>0</v>
      </c>
      <c r="AI118" s="60">
        <f t="shared" si="106"/>
        <v>0</v>
      </c>
      <c r="AJ118" s="60">
        <f t="shared" si="107"/>
        <v>28083.599999999999</v>
      </c>
      <c r="AK118" s="60">
        <f t="shared" si="108"/>
        <v>0</v>
      </c>
      <c r="AL118" s="60">
        <f t="shared" si="109"/>
        <v>28083.599999999999</v>
      </c>
      <c r="AM118" s="60">
        <f t="shared" si="110"/>
        <v>0</v>
      </c>
      <c r="AN118" s="60">
        <f t="shared" si="111"/>
        <v>0</v>
      </c>
      <c r="AO118" s="60">
        <f t="shared" si="112"/>
        <v>112334.39999999999</v>
      </c>
    </row>
    <row r="119" spans="1:41" ht="33.75" x14ac:dyDescent="0.25">
      <c r="A119" s="48" t="s">
        <v>43</v>
      </c>
      <c r="B119" s="48" t="s">
        <v>167</v>
      </c>
      <c r="C119" s="104" t="s">
        <v>248</v>
      </c>
      <c r="D119" s="53" t="s">
        <v>225</v>
      </c>
      <c r="E119" s="114">
        <v>50</v>
      </c>
      <c r="F119" s="75" t="s">
        <v>205</v>
      </c>
      <c r="G119" s="74" t="s">
        <v>249</v>
      </c>
      <c r="H119" s="74" t="s">
        <v>250</v>
      </c>
      <c r="I119" s="55">
        <v>50</v>
      </c>
      <c r="J119" s="115">
        <v>88.5</v>
      </c>
      <c r="K119" s="74">
        <f t="shared" si="114"/>
        <v>4425</v>
      </c>
      <c r="L119" s="81" t="s">
        <v>231</v>
      </c>
      <c r="M119" s="78" t="s">
        <v>41</v>
      </c>
      <c r="N119" s="78" t="s">
        <v>172</v>
      </c>
      <c r="O119" s="78" t="s">
        <v>32</v>
      </c>
      <c r="Q119" s="51"/>
      <c r="R119" s="51">
        <v>12.5</v>
      </c>
      <c r="T119" s="51">
        <v>12.5</v>
      </c>
      <c r="U119" s="51"/>
      <c r="W119" s="51">
        <v>12.5</v>
      </c>
      <c r="X119" s="51"/>
      <c r="Y119" s="51">
        <v>12.5</v>
      </c>
      <c r="Z119" s="51"/>
      <c r="AA119" s="51"/>
      <c r="AB119" s="58">
        <f t="shared" si="99"/>
        <v>50</v>
      </c>
      <c r="AC119" s="60">
        <f t="shared" si="100"/>
        <v>0</v>
      </c>
      <c r="AD119" s="60">
        <f t="shared" si="101"/>
        <v>0</v>
      </c>
      <c r="AE119" s="60">
        <f t="shared" si="102"/>
        <v>1106.25</v>
      </c>
      <c r="AF119" s="60">
        <f t="shared" si="103"/>
        <v>0</v>
      </c>
      <c r="AG119" s="60">
        <f t="shared" si="104"/>
        <v>1106.25</v>
      </c>
      <c r="AH119" s="60">
        <f t="shared" si="105"/>
        <v>0</v>
      </c>
      <c r="AI119" s="60">
        <f t="shared" si="106"/>
        <v>0</v>
      </c>
      <c r="AJ119" s="60">
        <f t="shared" si="107"/>
        <v>1106.25</v>
      </c>
      <c r="AK119" s="60">
        <f t="shared" si="108"/>
        <v>0</v>
      </c>
      <c r="AL119" s="60">
        <f t="shared" si="109"/>
        <v>1106.25</v>
      </c>
      <c r="AM119" s="60">
        <f t="shared" si="110"/>
        <v>0</v>
      </c>
      <c r="AN119" s="60">
        <f t="shared" si="111"/>
        <v>0</v>
      </c>
      <c r="AO119" s="60">
        <f t="shared" si="112"/>
        <v>4425</v>
      </c>
    </row>
    <row r="120" spans="1:41" ht="33.75" x14ac:dyDescent="0.25">
      <c r="A120" s="48" t="s">
        <v>43</v>
      </c>
      <c r="B120" s="48" t="s">
        <v>167</v>
      </c>
      <c r="C120" s="104" t="s">
        <v>251</v>
      </c>
      <c r="D120" s="53" t="s">
        <v>225</v>
      </c>
      <c r="E120" s="114">
        <v>50</v>
      </c>
      <c r="F120" s="75" t="s">
        <v>205</v>
      </c>
      <c r="G120" s="74" t="s">
        <v>252</v>
      </c>
      <c r="H120" s="74" t="s">
        <v>117</v>
      </c>
      <c r="I120" s="55">
        <v>50</v>
      </c>
      <c r="J120" s="115">
        <v>234.70200000000003</v>
      </c>
      <c r="K120" s="74">
        <f t="shared" si="114"/>
        <v>11735.100000000002</v>
      </c>
      <c r="L120" s="81" t="s">
        <v>228</v>
      </c>
      <c r="M120" s="78" t="s">
        <v>41</v>
      </c>
      <c r="N120" s="78" t="s">
        <v>172</v>
      </c>
      <c r="O120" s="78" t="s">
        <v>32</v>
      </c>
      <c r="Q120" s="51"/>
      <c r="R120" s="51">
        <v>12.5</v>
      </c>
      <c r="T120" s="51">
        <v>12.5</v>
      </c>
      <c r="U120" s="51"/>
      <c r="W120" s="51">
        <v>12.5</v>
      </c>
      <c r="X120" s="51"/>
      <c r="Y120" s="51">
        <v>12.5</v>
      </c>
      <c r="Z120" s="51"/>
      <c r="AA120" s="51"/>
      <c r="AB120" s="58">
        <f t="shared" si="99"/>
        <v>50</v>
      </c>
      <c r="AC120" s="60">
        <f t="shared" si="100"/>
        <v>0</v>
      </c>
      <c r="AD120" s="60">
        <f t="shared" si="101"/>
        <v>0</v>
      </c>
      <c r="AE120" s="60">
        <f t="shared" si="102"/>
        <v>2933.7750000000005</v>
      </c>
      <c r="AF120" s="60">
        <f t="shared" si="103"/>
        <v>0</v>
      </c>
      <c r="AG120" s="60">
        <f t="shared" si="104"/>
        <v>2933.7750000000005</v>
      </c>
      <c r="AH120" s="60">
        <f t="shared" si="105"/>
        <v>0</v>
      </c>
      <c r="AI120" s="60">
        <f t="shared" si="106"/>
        <v>0</v>
      </c>
      <c r="AJ120" s="60">
        <f t="shared" si="107"/>
        <v>2933.7750000000005</v>
      </c>
      <c r="AK120" s="60">
        <f t="shared" si="108"/>
        <v>0</v>
      </c>
      <c r="AL120" s="60">
        <f t="shared" si="109"/>
        <v>2933.7750000000005</v>
      </c>
      <c r="AM120" s="60">
        <f t="shared" si="110"/>
        <v>0</v>
      </c>
      <c r="AN120" s="60">
        <f t="shared" si="111"/>
        <v>0</v>
      </c>
      <c r="AO120" s="60">
        <f t="shared" si="112"/>
        <v>11735.100000000002</v>
      </c>
    </row>
    <row r="121" spans="1:41" ht="33.75" x14ac:dyDescent="0.25">
      <c r="A121" s="48" t="s">
        <v>43</v>
      </c>
      <c r="B121" s="48" t="s">
        <v>167</v>
      </c>
      <c r="C121" s="104" t="s">
        <v>253</v>
      </c>
      <c r="D121" s="53" t="s">
        <v>225</v>
      </c>
      <c r="E121" s="114">
        <v>10</v>
      </c>
      <c r="F121" s="75" t="s">
        <v>205</v>
      </c>
      <c r="G121" s="74" t="s">
        <v>254</v>
      </c>
      <c r="H121" s="74" t="s">
        <v>117</v>
      </c>
      <c r="I121" s="55">
        <v>10</v>
      </c>
      <c r="J121" s="115">
        <v>206.5</v>
      </c>
      <c r="K121" s="74">
        <f t="shared" si="114"/>
        <v>2065</v>
      </c>
      <c r="L121" s="100" t="s">
        <v>255</v>
      </c>
      <c r="M121" s="78" t="s">
        <v>41</v>
      </c>
      <c r="N121" s="78" t="s">
        <v>172</v>
      </c>
      <c r="O121" s="78" t="s">
        <v>32</v>
      </c>
      <c r="Q121" s="51"/>
      <c r="R121" s="51">
        <v>2.5</v>
      </c>
      <c r="T121" s="51">
        <v>2.5</v>
      </c>
      <c r="U121" s="51"/>
      <c r="W121" s="51">
        <v>2.5</v>
      </c>
      <c r="X121" s="51"/>
      <c r="Y121" s="51">
        <v>2.5</v>
      </c>
      <c r="Z121" s="51"/>
      <c r="AA121" s="51"/>
      <c r="AB121" s="58">
        <f t="shared" si="99"/>
        <v>10</v>
      </c>
      <c r="AC121" s="60">
        <f t="shared" si="100"/>
        <v>0</v>
      </c>
      <c r="AD121" s="60">
        <f t="shared" si="101"/>
        <v>0</v>
      </c>
      <c r="AE121" s="60">
        <f t="shared" si="102"/>
        <v>516.25</v>
      </c>
      <c r="AF121" s="60">
        <f t="shared" si="103"/>
        <v>0</v>
      </c>
      <c r="AG121" s="60">
        <f t="shared" si="104"/>
        <v>516.25</v>
      </c>
      <c r="AH121" s="60">
        <f t="shared" si="105"/>
        <v>0</v>
      </c>
      <c r="AI121" s="60">
        <f t="shared" si="106"/>
        <v>0</v>
      </c>
      <c r="AJ121" s="60">
        <f t="shared" si="107"/>
        <v>516.25</v>
      </c>
      <c r="AK121" s="60">
        <f t="shared" si="108"/>
        <v>0</v>
      </c>
      <c r="AL121" s="60">
        <f t="shared" si="109"/>
        <v>516.25</v>
      </c>
      <c r="AM121" s="60">
        <f t="shared" si="110"/>
        <v>0</v>
      </c>
      <c r="AN121" s="60">
        <f t="shared" si="111"/>
        <v>0</v>
      </c>
      <c r="AO121" s="60">
        <f t="shared" si="112"/>
        <v>2065</v>
      </c>
    </row>
    <row r="122" spans="1:41" ht="33.75" x14ac:dyDescent="0.25">
      <c r="A122" s="48" t="s">
        <v>43</v>
      </c>
      <c r="B122" s="48" t="s">
        <v>167</v>
      </c>
      <c r="C122" s="104" t="s">
        <v>256</v>
      </c>
      <c r="D122" s="53" t="s">
        <v>225</v>
      </c>
      <c r="E122" s="114">
        <v>800</v>
      </c>
      <c r="F122" s="75" t="s">
        <v>205</v>
      </c>
      <c r="G122" s="74" t="s">
        <v>257</v>
      </c>
      <c r="H122" s="74" t="s">
        <v>234</v>
      </c>
      <c r="I122" s="55">
        <v>800</v>
      </c>
      <c r="J122" s="115">
        <v>26.549999999999997</v>
      </c>
      <c r="K122" s="74">
        <f t="shared" si="114"/>
        <v>21239.999999999996</v>
      </c>
      <c r="L122" s="81" t="s">
        <v>258</v>
      </c>
      <c r="M122" s="78" t="s">
        <v>41</v>
      </c>
      <c r="N122" s="78" t="s">
        <v>172</v>
      </c>
      <c r="O122" s="78" t="s">
        <v>32</v>
      </c>
      <c r="Q122" s="51"/>
      <c r="R122" s="51">
        <v>200</v>
      </c>
      <c r="T122" s="51">
        <v>200</v>
      </c>
      <c r="U122" s="51"/>
      <c r="W122" s="51">
        <v>200</v>
      </c>
      <c r="X122" s="51"/>
      <c r="Y122" s="51">
        <v>200</v>
      </c>
      <c r="Z122" s="51"/>
      <c r="AA122" s="51"/>
      <c r="AB122" s="58">
        <f t="shared" si="99"/>
        <v>800</v>
      </c>
      <c r="AC122" s="60">
        <f t="shared" si="100"/>
        <v>0</v>
      </c>
      <c r="AD122" s="60">
        <f t="shared" si="101"/>
        <v>0</v>
      </c>
      <c r="AE122" s="60">
        <f t="shared" si="102"/>
        <v>5309.9999999999991</v>
      </c>
      <c r="AF122" s="60">
        <f t="shared" si="103"/>
        <v>0</v>
      </c>
      <c r="AG122" s="60">
        <f t="shared" si="104"/>
        <v>5309.9999999999991</v>
      </c>
      <c r="AH122" s="60">
        <f t="shared" si="105"/>
        <v>0</v>
      </c>
      <c r="AI122" s="60">
        <f t="shared" si="106"/>
        <v>0</v>
      </c>
      <c r="AJ122" s="60">
        <f t="shared" si="107"/>
        <v>5309.9999999999991</v>
      </c>
      <c r="AK122" s="60">
        <f t="shared" si="108"/>
        <v>0</v>
      </c>
      <c r="AL122" s="60">
        <f t="shared" si="109"/>
        <v>5309.9999999999991</v>
      </c>
      <c r="AM122" s="60">
        <f t="shared" si="110"/>
        <v>0</v>
      </c>
      <c r="AN122" s="60">
        <f t="shared" si="111"/>
        <v>0</v>
      </c>
      <c r="AO122" s="60">
        <f t="shared" si="112"/>
        <v>21239.999999999996</v>
      </c>
    </row>
    <row r="123" spans="1:41" ht="33.75" x14ac:dyDescent="0.25">
      <c r="A123" s="48" t="s">
        <v>43</v>
      </c>
      <c r="B123" s="48" t="s">
        <v>167</v>
      </c>
      <c r="C123" s="104" t="s">
        <v>259</v>
      </c>
      <c r="D123" s="53" t="s">
        <v>225</v>
      </c>
      <c r="E123" s="114">
        <v>40</v>
      </c>
      <c r="F123" s="75" t="s">
        <v>205</v>
      </c>
      <c r="G123" s="74" t="s">
        <v>260</v>
      </c>
      <c r="H123" s="74" t="s">
        <v>117</v>
      </c>
      <c r="I123" s="55">
        <v>40</v>
      </c>
      <c r="J123" s="115">
        <v>182.9</v>
      </c>
      <c r="K123" s="74">
        <f t="shared" si="114"/>
        <v>7316</v>
      </c>
      <c r="L123" s="81" t="s">
        <v>231</v>
      </c>
      <c r="M123" s="78" t="s">
        <v>41</v>
      </c>
      <c r="N123" s="78" t="s">
        <v>172</v>
      </c>
      <c r="O123" s="78" t="s">
        <v>32</v>
      </c>
      <c r="Q123" s="51"/>
      <c r="R123" s="51">
        <v>10</v>
      </c>
      <c r="T123" s="51">
        <v>10</v>
      </c>
      <c r="U123" s="51"/>
      <c r="W123" s="51">
        <v>10</v>
      </c>
      <c r="X123" s="51"/>
      <c r="Y123" s="51">
        <v>10</v>
      </c>
      <c r="Z123" s="51"/>
      <c r="AA123" s="51"/>
      <c r="AB123" s="58">
        <f t="shared" si="99"/>
        <v>40</v>
      </c>
      <c r="AC123" s="60">
        <f t="shared" si="100"/>
        <v>0</v>
      </c>
      <c r="AD123" s="60">
        <f t="shared" si="101"/>
        <v>0</v>
      </c>
      <c r="AE123" s="60">
        <f t="shared" si="102"/>
        <v>1829</v>
      </c>
      <c r="AF123" s="60">
        <f t="shared" si="103"/>
        <v>0</v>
      </c>
      <c r="AG123" s="60">
        <f t="shared" si="104"/>
        <v>1829</v>
      </c>
      <c r="AH123" s="60">
        <f t="shared" si="105"/>
        <v>0</v>
      </c>
      <c r="AI123" s="60">
        <f t="shared" si="106"/>
        <v>0</v>
      </c>
      <c r="AJ123" s="60">
        <f t="shared" si="107"/>
        <v>1829</v>
      </c>
      <c r="AK123" s="60">
        <f t="shared" si="108"/>
        <v>0</v>
      </c>
      <c r="AL123" s="60">
        <f t="shared" si="109"/>
        <v>1829</v>
      </c>
      <c r="AM123" s="60">
        <f t="shared" si="110"/>
        <v>0</v>
      </c>
      <c r="AN123" s="60">
        <f t="shared" si="111"/>
        <v>0</v>
      </c>
      <c r="AO123" s="60">
        <f t="shared" si="112"/>
        <v>7316</v>
      </c>
    </row>
    <row r="124" spans="1:41" ht="33.75" x14ac:dyDescent="0.25">
      <c r="A124" s="48" t="s">
        <v>43</v>
      </c>
      <c r="B124" s="48" t="s">
        <v>167</v>
      </c>
      <c r="C124" s="104" t="s">
        <v>261</v>
      </c>
      <c r="D124" s="53" t="s">
        <v>225</v>
      </c>
      <c r="E124" s="114">
        <v>20</v>
      </c>
      <c r="F124" s="75" t="s">
        <v>205</v>
      </c>
      <c r="G124" s="74" t="s">
        <v>262</v>
      </c>
      <c r="H124" s="74" t="s">
        <v>117</v>
      </c>
      <c r="I124" s="55">
        <v>20</v>
      </c>
      <c r="J124" s="115">
        <v>141.6</v>
      </c>
      <c r="K124" s="74">
        <f t="shared" si="114"/>
        <v>2832</v>
      </c>
      <c r="L124" s="81" t="s">
        <v>231</v>
      </c>
      <c r="M124" s="78" t="s">
        <v>41</v>
      </c>
      <c r="N124" s="78" t="s">
        <v>172</v>
      </c>
      <c r="O124" s="78" t="s">
        <v>32</v>
      </c>
      <c r="Q124" s="51"/>
      <c r="R124" s="51">
        <v>5</v>
      </c>
      <c r="T124" s="51">
        <v>5</v>
      </c>
      <c r="U124" s="51"/>
      <c r="W124" s="51">
        <v>5</v>
      </c>
      <c r="X124" s="51"/>
      <c r="Y124" s="51">
        <v>5</v>
      </c>
      <c r="Z124" s="51"/>
      <c r="AA124" s="51"/>
      <c r="AB124" s="58">
        <f t="shared" si="99"/>
        <v>20</v>
      </c>
      <c r="AC124" s="60">
        <f t="shared" si="100"/>
        <v>0</v>
      </c>
      <c r="AD124" s="60">
        <f t="shared" si="101"/>
        <v>0</v>
      </c>
      <c r="AE124" s="60">
        <f t="shared" si="102"/>
        <v>708</v>
      </c>
      <c r="AF124" s="60">
        <f t="shared" si="103"/>
        <v>0</v>
      </c>
      <c r="AG124" s="60">
        <f t="shared" si="104"/>
        <v>708</v>
      </c>
      <c r="AH124" s="60">
        <f t="shared" si="105"/>
        <v>0</v>
      </c>
      <c r="AI124" s="60">
        <f t="shared" si="106"/>
        <v>0</v>
      </c>
      <c r="AJ124" s="60">
        <f t="shared" si="107"/>
        <v>708</v>
      </c>
      <c r="AK124" s="60">
        <f t="shared" si="108"/>
        <v>0</v>
      </c>
      <c r="AL124" s="60">
        <f t="shared" si="109"/>
        <v>708</v>
      </c>
      <c r="AM124" s="60">
        <f t="shared" si="110"/>
        <v>0</v>
      </c>
      <c r="AN124" s="60">
        <f t="shared" si="111"/>
        <v>0</v>
      </c>
      <c r="AO124" s="60">
        <f t="shared" si="112"/>
        <v>2832</v>
      </c>
    </row>
    <row r="125" spans="1:41" ht="33.75" x14ac:dyDescent="0.25">
      <c r="A125" s="48" t="s">
        <v>43</v>
      </c>
      <c r="B125" s="48" t="s">
        <v>167</v>
      </c>
      <c r="C125" s="104" t="s">
        <v>263</v>
      </c>
      <c r="D125" s="53" t="s">
        <v>225</v>
      </c>
      <c r="E125" s="114">
        <v>30</v>
      </c>
      <c r="F125" s="75" t="s">
        <v>205</v>
      </c>
      <c r="G125" s="74" t="s">
        <v>264</v>
      </c>
      <c r="H125" s="74" t="s">
        <v>117</v>
      </c>
      <c r="I125" s="55">
        <v>30</v>
      </c>
      <c r="J125" s="115">
        <v>428.33843060000004</v>
      </c>
      <c r="K125" s="74">
        <f t="shared" si="114"/>
        <v>12850.152918000002</v>
      </c>
      <c r="L125" s="81" t="s">
        <v>231</v>
      </c>
      <c r="M125" s="78" t="s">
        <v>41</v>
      </c>
      <c r="N125" s="78" t="s">
        <v>172</v>
      </c>
      <c r="O125" s="78" t="s">
        <v>32</v>
      </c>
      <c r="Q125" s="51"/>
      <c r="R125" s="51">
        <v>7.5</v>
      </c>
      <c r="T125" s="51">
        <v>7.5</v>
      </c>
      <c r="U125" s="51"/>
      <c r="W125" s="51">
        <v>7.5</v>
      </c>
      <c r="X125" s="51"/>
      <c r="Y125" s="51">
        <v>7.5</v>
      </c>
      <c r="Z125" s="51"/>
      <c r="AA125" s="51"/>
      <c r="AB125" s="58">
        <f t="shared" si="99"/>
        <v>30</v>
      </c>
      <c r="AC125" s="60">
        <f t="shared" si="100"/>
        <v>0</v>
      </c>
      <c r="AD125" s="60">
        <f t="shared" si="101"/>
        <v>0</v>
      </c>
      <c r="AE125" s="60">
        <f t="shared" si="102"/>
        <v>3212.5382295000004</v>
      </c>
      <c r="AF125" s="60">
        <f t="shared" si="103"/>
        <v>0</v>
      </c>
      <c r="AG125" s="60">
        <f t="shared" si="104"/>
        <v>3212.5382295000004</v>
      </c>
      <c r="AH125" s="60">
        <f t="shared" si="105"/>
        <v>0</v>
      </c>
      <c r="AI125" s="60">
        <f t="shared" si="106"/>
        <v>0</v>
      </c>
      <c r="AJ125" s="60">
        <f t="shared" si="107"/>
        <v>3212.5382295000004</v>
      </c>
      <c r="AK125" s="60">
        <f t="shared" si="108"/>
        <v>0</v>
      </c>
      <c r="AL125" s="60">
        <f t="shared" si="109"/>
        <v>3212.5382295000004</v>
      </c>
      <c r="AM125" s="60">
        <f t="shared" si="110"/>
        <v>0</v>
      </c>
      <c r="AN125" s="60">
        <f t="shared" si="111"/>
        <v>0</v>
      </c>
      <c r="AO125" s="60">
        <f t="shared" si="112"/>
        <v>12850.152918000002</v>
      </c>
    </row>
    <row r="126" spans="1:41" ht="45" x14ac:dyDescent="0.25">
      <c r="A126" s="48" t="s">
        <v>43</v>
      </c>
      <c r="B126" s="48" t="s">
        <v>167</v>
      </c>
      <c r="C126" s="104" t="s">
        <v>265</v>
      </c>
      <c r="D126" s="53" t="s">
        <v>225</v>
      </c>
      <c r="E126" s="114">
        <v>20</v>
      </c>
      <c r="F126" s="75" t="s">
        <v>205</v>
      </c>
      <c r="G126" s="74" t="s">
        <v>266</v>
      </c>
      <c r="H126" s="74" t="s">
        <v>117</v>
      </c>
      <c r="I126" s="55">
        <v>20</v>
      </c>
      <c r="J126" s="115">
        <v>159.30000000000001</v>
      </c>
      <c r="K126" s="74">
        <f t="shared" si="114"/>
        <v>3186</v>
      </c>
      <c r="L126" s="81" t="s">
        <v>231</v>
      </c>
      <c r="M126" s="78" t="s">
        <v>41</v>
      </c>
      <c r="N126" s="78" t="s">
        <v>172</v>
      </c>
      <c r="O126" s="78" t="s">
        <v>32</v>
      </c>
      <c r="Q126" s="51"/>
      <c r="R126" s="51">
        <v>5</v>
      </c>
      <c r="T126" s="51">
        <v>5</v>
      </c>
      <c r="U126" s="51"/>
      <c r="W126" s="51">
        <v>5</v>
      </c>
      <c r="X126" s="51"/>
      <c r="Y126" s="51">
        <v>5</v>
      </c>
      <c r="Z126" s="51"/>
      <c r="AA126" s="51"/>
      <c r="AB126" s="58">
        <f t="shared" si="99"/>
        <v>20</v>
      </c>
      <c r="AC126" s="60">
        <f t="shared" si="100"/>
        <v>0</v>
      </c>
      <c r="AD126" s="60">
        <f t="shared" si="101"/>
        <v>0</v>
      </c>
      <c r="AE126" s="60">
        <f t="shared" si="102"/>
        <v>796.5</v>
      </c>
      <c r="AF126" s="60">
        <f t="shared" si="103"/>
        <v>0</v>
      </c>
      <c r="AG126" s="60">
        <f t="shared" si="104"/>
        <v>796.5</v>
      </c>
      <c r="AH126" s="60">
        <f t="shared" si="105"/>
        <v>0</v>
      </c>
      <c r="AI126" s="60">
        <f t="shared" si="106"/>
        <v>0</v>
      </c>
      <c r="AJ126" s="60">
        <f t="shared" si="107"/>
        <v>796.5</v>
      </c>
      <c r="AK126" s="60">
        <f t="shared" si="108"/>
        <v>0</v>
      </c>
      <c r="AL126" s="60">
        <f t="shared" si="109"/>
        <v>796.5</v>
      </c>
      <c r="AM126" s="60">
        <f t="shared" si="110"/>
        <v>0</v>
      </c>
      <c r="AN126" s="60">
        <f t="shared" si="111"/>
        <v>0</v>
      </c>
      <c r="AO126" s="60">
        <f t="shared" si="112"/>
        <v>3186</v>
      </c>
    </row>
    <row r="127" spans="1:41" ht="33.75" x14ac:dyDescent="0.25">
      <c r="A127" s="48" t="s">
        <v>43</v>
      </c>
      <c r="B127" s="48" t="s">
        <v>167</v>
      </c>
      <c r="C127" s="104" t="s">
        <v>267</v>
      </c>
      <c r="D127" s="53" t="s">
        <v>225</v>
      </c>
      <c r="E127" s="114">
        <v>180</v>
      </c>
      <c r="F127" s="75" t="s">
        <v>205</v>
      </c>
      <c r="G127" s="74" t="s">
        <v>268</v>
      </c>
      <c r="H127" s="74" t="s">
        <v>234</v>
      </c>
      <c r="I127" s="55">
        <v>180</v>
      </c>
      <c r="J127" s="115">
        <v>165.2</v>
      </c>
      <c r="K127" s="74">
        <f t="shared" si="114"/>
        <v>29735.999999999996</v>
      </c>
      <c r="L127" s="81" t="s">
        <v>231</v>
      </c>
      <c r="M127" s="78" t="s">
        <v>41</v>
      </c>
      <c r="N127" s="78" t="s">
        <v>172</v>
      </c>
      <c r="O127" s="78" t="s">
        <v>32</v>
      </c>
      <c r="Q127" s="51"/>
      <c r="R127" s="51">
        <v>45</v>
      </c>
      <c r="T127" s="51">
        <v>45</v>
      </c>
      <c r="U127" s="51"/>
      <c r="W127" s="51">
        <v>45</v>
      </c>
      <c r="X127" s="51"/>
      <c r="Y127" s="51">
        <v>45</v>
      </c>
      <c r="Z127" s="51"/>
      <c r="AA127" s="51"/>
      <c r="AB127" s="58">
        <f t="shared" si="99"/>
        <v>180</v>
      </c>
      <c r="AC127" s="60">
        <f t="shared" si="100"/>
        <v>0</v>
      </c>
      <c r="AD127" s="60">
        <f t="shared" si="101"/>
        <v>0</v>
      </c>
      <c r="AE127" s="60">
        <f t="shared" si="102"/>
        <v>7433.9999999999991</v>
      </c>
      <c r="AF127" s="60">
        <f t="shared" si="103"/>
        <v>0</v>
      </c>
      <c r="AG127" s="60">
        <f t="shared" si="104"/>
        <v>7433.9999999999991</v>
      </c>
      <c r="AH127" s="60">
        <f t="shared" si="105"/>
        <v>0</v>
      </c>
      <c r="AI127" s="60">
        <f t="shared" si="106"/>
        <v>0</v>
      </c>
      <c r="AJ127" s="60">
        <f t="shared" si="107"/>
        <v>7433.9999999999991</v>
      </c>
      <c r="AK127" s="60">
        <f t="shared" si="108"/>
        <v>0</v>
      </c>
      <c r="AL127" s="60">
        <f t="shared" si="109"/>
        <v>7433.9999999999991</v>
      </c>
      <c r="AM127" s="60">
        <f t="shared" si="110"/>
        <v>0</v>
      </c>
      <c r="AN127" s="60">
        <f t="shared" si="111"/>
        <v>0</v>
      </c>
      <c r="AO127" s="60">
        <f t="shared" si="112"/>
        <v>29735.999999999996</v>
      </c>
    </row>
    <row r="128" spans="1:41" ht="33.75" x14ac:dyDescent="0.25">
      <c r="A128" s="48" t="s">
        <v>43</v>
      </c>
      <c r="B128" s="48" t="s">
        <v>167</v>
      </c>
      <c r="C128" s="104" t="s">
        <v>269</v>
      </c>
      <c r="D128" s="53" t="s">
        <v>225</v>
      </c>
      <c r="E128" s="56">
        <v>50</v>
      </c>
      <c r="F128" s="56" t="s">
        <v>205</v>
      </c>
      <c r="G128" s="56" t="s">
        <v>270</v>
      </c>
      <c r="H128" s="56" t="s">
        <v>117</v>
      </c>
      <c r="I128" s="55">
        <v>50</v>
      </c>
      <c r="J128" s="56">
        <v>175</v>
      </c>
      <c r="K128" s="56">
        <f t="shared" si="114"/>
        <v>8750</v>
      </c>
      <c r="L128" s="56" t="s">
        <v>69</v>
      </c>
      <c r="M128" s="78" t="s">
        <v>41</v>
      </c>
      <c r="N128" s="78" t="s">
        <v>172</v>
      </c>
      <c r="O128" s="78" t="s">
        <v>32</v>
      </c>
      <c r="Q128" s="51"/>
      <c r="R128" s="51">
        <v>12.5</v>
      </c>
      <c r="T128" s="51">
        <v>12.5</v>
      </c>
      <c r="U128" s="51"/>
      <c r="W128" s="51">
        <v>12.5</v>
      </c>
      <c r="X128" s="51"/>
      <c r="Y128" s="51">
        <v>12.5</v>
      </c>
      <c r="Z128" s="51"/>
      <c r="AA128" s="51"/>
      <c r="AB128" s="58">
        <f t="shared" si="99"/>
        <v>50</v>
      </c>
      <c r="AC128" s="60">
        <f t="shared" si="100"/>
        <v>0</v>
      </c>
      <c r="AD128" s="60">
        <f t="shared" si="101"/>
        <v>0</v>
      </c>
      <c r="AE128" s="60">
        <f t="shared" si="102"/>
        <v>2187.5</v>
      </c>
      <c r="AF128" s="60">
        <f t="shared" si="103"/>
        <v>0</v>
      </c>
      <c r="AG128" s="60">
        <f t="shared" si="104"/>
        <v>2187.5</v>
      </c>
      <c r="AH128" s="60">
        <f t="shared" si="105"/>
        <v>0</v>
      </c>
      <c r="AI128" s="60">
        <f t="shared" si="106"/>
        <v>0</v>
      </c>
      <c r="AJ128" s="60">
        <f t="shared" si="107"/>
        <v>2187.5</v>
      </c>
      <c r="AK128" s="60">
        <f t="shared" si="108"/>
        <v>0</v>
      </c>
      <c r="AL128" s="60">
        <f t="shared" si="109"/>
        <v>2187.5</v>
      </c>
      <c r="AM128" s="60">
        <f t="shared" si="110"/>
        <v>0</v>
      </c>
      <c r="AN128" s="60">
        <f t="shared" si="111"/>
        <v>0</v>
      </c>
      <c r="AO128" s="60">
        <f t="shared" si="112"/>
        <v>8750</v>
      </c>
    </row>
    <row r="129" spans="1:41" ht="33.75" x14ac:dyDescent="0.25">
      <c r="A129" s="48" t="s">
        <v>43</v>
      </c>
      <c r="B129" s="48" t="s">
        <v>167</v>
      </c>
      <c r="C129" s="104" t="s">
        <v>271</v>
      </c>
      <c r="D129" s="53" t="s">
        <v>225</v>
      </c>
      <c r="E129" s="114">
        <v>20</v>
      </c>
      <c r="F129" s="75" t="s">
        <v>205</v>
      </c>
      <c r="G129" s="74" t="s">
        <v>272</v>
      </c>
      <c r="H129" s="74" t="s">
        <v>117</v>
      </c>
      <c r="I129" s="55">
        <v>20</v>
      </c>
      <c r="J129" s="115">
        <v>129.79999999999998</v>
      </c>
      <c r="K129" s="74">
        <f t="shared" si="114"/>
        <v>2595.9999999999995</v>
      </c>
      <c r="L129" s="81" t="s">
        <v>231</v>
      </c>
      <c r="M129" s="78" t="s">
        <v>41</v>
      </c>
      <c r="N129" s="78" t="s">
        <v>172</v>
      </c>
      <c r="O129" s="78" t="s">
        <v>32</v>
      </c>
      <c r="Q129" s="51"/>
      <c r="R129" s="51">
        <v>5</v>
      </c>
      <c r="T129" s="51">
        <v>5</v>
      </c>
      <c r="U129" s="51"/>
      <c r="W129" s="51">
        <v>5</v>
      </c>
      <c r="X129" s="51"/>
      <c r="Y129" s="51">
        <v>5</v>
      </c>
      <c r="Z129" s="51"/>
      <c r="AA129" s="51"/>
      <c r="AB129" s="58">
        <f t="shared" si="99"/>
        <v>20</v>
      </c>
      <c r="AC129" s="60">
        <f t="shared" si="100"/>
        <v>0</v>
      </c>
      <c r="AD129" s="60">
        <f t="shared" si="101"/>
        <v>0</v>
      </c>
      <c r="AE129" s="60">
        <f t="shared" si="102"/>
        <v>648.99999999999989</v>
      </c>
      <c r="AF129" s="60">
        <f t="shared" si="103"/>
        <v>0</v>
      </c>
      <c r="AG129" s="60">
        <f t="shared" si="104"/>
        <v>648.99999999999989</v>
      </c>
      <c r="AH129" s="60">
        <f t="shared" si="105"/>
        <v>0</v>
      </c>
      <c r="AI129" s="60">
        <f t="shared" si="106"/>
        <v>0</v>
      </c>
      <c r="AJ129" s="60">
        <f t="shared" si="107"/>
        <v>648.99999999999989</v>
      </c>
      <c r="AK129" s="60">
        <f t="shared" si="108"/>
        <v>0</v>
      </c>
      <c r="AL129" s="60">
        <f t="shared" si="109"/>
        <v>648.99999999999989</v>
      </c>
      <c r="AM129" s="60">
        <f t="shared" si="110"/>
        <v>0</v>
      </c>
      <c r="AN129" s="60">
        <f t="shared" si="111"/>
        <v>0</v>
      </c>
      <c r="AO129" s="60">
        <f t="shared" si="112"/>
        <v>2595.9999999999995</v>
      </c>
    </row>
    <row r="130" spans="1:41" ht="33.75" x14ac:dyDescent="0.25">
      <c r="A130" s="48" t="s">
        <v>43</v>
      </c>
      <c r="B130" s="48" t="s">
        <v>167</v>
      </c>
      <c r="C130" s="104" t="s">
        <v>273</v>
      </c>
      <c r="D130" s="53" t="s">
        <v>225</v>
      </c>
      <c r="E130" s="114">
        <v>20</v>
      </c>
      <c r="F130" s="75" t="s">
        <v>205</v>
      </c>
      <c r="G130" s="74" t="s">
        <v>274</v>
      </c>
      <c r="H130" s="74" t="s">
        <v>117</v>
      </c>
      <c r="I130" s="55">
        <v>20</v>
      </c>
      <c r="J130" s="115">
        <v>106.2</v>
      </c>
      <c r="K130" s="74">
        <f t="shared" si="114"/>
        <v>2124</v>
      </c>
      <c r="L130" s="81" t="s">
        <v>231</v>
      </c>
      <c r="M130" s="78" t="s">
        <v>41</v>
      </c>
      <c r="N130" s="78" t="s">
        <v>172</v>
      </c>
      <c r="O130" s="78" t="s">
        <v>32</v>
      </c>
      <c r="Q130" s="51"/>
      <c r="R130" s="51">
        <v>5</v>
      </c>
      <c r="T130" s="51">
        <v>5</v>
      </c>
      <c r="U130" s="51"/>
      <c r="W130" s="51">
        <v>5</v>
      </c>
      <c r="X130" s="51"/>
      <c r="Y130" s="51">
        <v>5</v>
      </c>
      <c r="Z130" s="51"/>
      <c r="AA130" s="51"/>
      <c r="AB130" s="58">
        <f t="shared" si="99"/>
        <v>20</v>
      </c>
      <c r="AC130" s="60">
        <f t="shared" si="100"/>
        <v>0</v>
      </c>
      <c r="AD130" s="60">
        <f t="shared" si="101"/>
        <v>0</v>
      </c>
      <c r="AE130" s="60">
        <f t="shared" si="102"/>
        <v>531</v>
      </c>
      <c r="AF130" s="60">
        <f t="shared" si="103"/>
        <v>0</v>
      </c>
      <c r="AG130" s="60">
        <f t="shared" si="104"/>
        <v>531</v>
      </c>
      <c r="AH130" s="60">
        <f t="shared" si="105"/>
        <v>0</v>
      </c>
      <c r="AI130" s="60">
        <f t="shared" si="106"/>
        <v>0</v>
      </c>
      <c r="AJ130" s="60">
        <f t="shared" si="107"/>
        <v>531</v>
      </c>
      <c r="AK130" s="60">
        <f t="shared" si="108"/>
        <v>0</v>
      </c>
      <c r="AL130" s="60">
        <f t="shared" si="109"/>
        <v>531</v>
      </c>
      <c r="AM130" s="60">
        <f t="shared" si="110"/>
        <v>0</v>
      </c>
      <c r="AN130" s="60">
        <f t="shared" si="111"/>
        <v>0</v>
      </c>
      <c r="AO130" s="60">
        <f t="shared" si="112"/>
        <v>2124</v>
      </c>
    </row>
    <row r="131" spans="1:41" ht="45" x14ac:dyDescent="0.25">
      <c r="A131" s="48" t="s">
        <v>43</v>
      </c>
      <c r="B131" s="48" t="s">
        <v>167</v>
      </c>
      <c r="C131" s="104" t="s">
        <v>275</v>
      </c>
      <c r="D131" s="53" t="s">
        <v>225</v>
      </c>
      <c r="E131" s="114">
        <v>25</v>
      </c>
      <c r="F131" s="75" t="s">
        <v>205</v>
      </c>
      <c r="G131" s="74" t="s">
        <v>276</v>
      </c>
      <c r="H131" s="74" t="s">
        <v>277</v>
      </c>
      <c r="I131" s="55">
        <v>25</v>
      </c>
      <c r="J131" s="115">
        <v>47.199999999999996</v>
      </c>
      <c r="K131" s="74">
        <f t="shared" si="114"/>
        <v>1180</v>
      </c>
      <c r="L131" s="78" t="s">
        <v>278</v>
      </c>
      <c r="M131" s="78" t="s">
        <v>41</v>
      </c>
      <c r="N131" s="78" t="s">
        <v>172</v>
      </c>
      <c r="O131" s="78" t="s">
        <v>32</v>
      </c>
      <c r="Q131" s="51"/>
      <c r="R131" s="51">
        <v>6.25</v>
      </c>
      <c r="T131" s="51">
        <v>6.25</v>
      </c>
      <c r="U131" s="51"/>
      <c r="W131" s="51">
        <v>6.25</v>
      </c>
      <c r="X131" s="51"/>
      <c r="Y131" s="51">
        <v>6.25</v>
      </c>
      <c r="Z131" s="51"/>
      <c r="AA131" s="51"/>
      <c r="AB131" s="58">
        <f t="shared" si="99"/>
        <v>25</v>
      </c>
      <c r="AC131" s="60">
        <f t="shared" si="100"/>
        <v>0</v>
      </c>
      <c r="AD131" s="60">
        <f t="shared" si="101"/>
        <v>0</v>
      </c>
      <c r="AE131" s="60">
        <f t="shared" si="102"/>
        <v>295</v>
      </c>
      <c r="AF131" s="60">
        <f t="shared" si="103"/>
        <v>0</v>
      </c>
      <c r="AG131" s="60">
        <f t="shared" si="104"/>
        <v>295</v>
      </c>
      <c r="AH131" s="60">
        <f t="shared" si="105"/>
        <v>0</v>
      </c>
      <c r="AI131" s="60">
        <f t="shared" si="106"/>
        <v>0</v>
      </c>
      <c r="AJ131" s="60">
        <f t="shared" si="107"/>
        <v>295</v>
      </c>
      <c r="AK131" s="60">
        <f t="shared" si="108"/>
        <v>0</v>
      </c>
      <c r="AL131" s="60">
        <f t="shared" si="109"/>
        <v>295</v>
      </c>
      <c r="AM131" s="60">
        <f t="shared" si="110"/>
        <v>0</v>
      </c>
      <c r="AN131" s="60">
        <f t="shared" si="111"/>
        <v>0</v>
      </c>
      <c r="AO131" s="60">
        <f t="shared" si="112"/>
        <v>1180</v>
      </c>
    </row>
    <row r="132" spans="1:41" ht="33.75" x14ac:dyDescent="0.25">
      <c r="A132" s="48" t="s">
        <v>43</v>
      </c>
      <c r="B132" s="48" t="s">
        <v>167</v>
      </c>
      <c r="C132" s="104" t="s">
        <v>279</v>
      </c>
      <c r="D132" s="53" t="s">
        <v>225</v>
      </c>
      <c r="E132" s="114">
        <v>50</v>
      </c>
      <c r="F132" s="75" t="s">
        <v>205</v>
      </c>
      <c r="G132" s="74" t="s">
        <v>280</v>
      </c>
      <c r="H132" s="74" t="s">
        <v>234</v>
      </c>
      <c r="I132" s="55">
        <v>50</v>
      </c>
      <c r="J132" s="115">
        <v>1500</v>
      </c>
      <c r="K132" s="74">
        <f t="shared" si="114"/>
        <v>75000</v>
      </c>
      <c r="L132" s="81" t="s">
        <v>231</v>
      </c>
      <c r="M132" s="78" t="s">
        <v>41</v>
      </c>
      <c r="N132" s="78" t="s">
        <v>172</v>
      </c>
      <c r="O132" s="78" t="s">
        <v>32</v>
      </c>
      <c r="Q132" s="51"/>
      <c r="R132" s="51">
        <v>12.5</v>
      </c>
      <c r="T132" s="51">
        <v>12.5</v>
      </c>
      <c r="U132" s="51"/>
      <c r="W132" s="51">
        <v>12.5</v>
      </c>
      <c r="X132" s="51"/>
      <c r="Y132" s="51">
        <v>12.5</v>
      </c>
      <c r="Z132" s="51"/>
      <c r="AA132" s="51"/>
      <c r="AB132" s="58">
        <f t="shared" si="99"/>
        <v>50</v>
      </c>
      <c r="AC132" s="60">
        <f t="shared" si="100"/>
        <v>0</v>
      </c>
      <c r="AD132" s="60">
        <f t="shared" si="101"/>
        <v>0</v>
      </c>
      <c r="AE132" s="60">
        <f t="shared" si="102"/>
        <v>18750</v>
      </c>
      <c r="AF132" s="60">
        <f t="shared" si="103"/>
        <v>0</v>
      </c>
      <c r="AG132" s="60">
        <f t="shared" si="104"/>
        <v>18750</v>
      </c>
      <c r="AH132" s="60">
        <f t="shared" si="105"/>
        <v>0</v>
      </c>
      <c r="AI132" s="60">
        <f t="shared" si="106"/>
        <v>0</v>
      </c>
      <c r="AJ132" s="60">
        <f t="shared" si="107"/>
        <v>18750</v>
      </c>
      <c r="AK132" s="60">
        <f t="shared" si="108"/>
        <v>0</v>
      </c>
      <c r="AL132" s="60">
        <f t="shared" si="109"/>
        <v>18750</v>
      </c>
      <c r="AM132" s="60">
        <f t="shared" si="110"/>
        <v>0</v>
      </c>
      <c r="AN132" s="60">
        <f t="shared" si="111"/>
        <v>0</v>
      </c>
      <c r="AO132" s="60">
        <f t="shared" si="112"/>
        <v>75000</v>
      </c>
    </row>
    <row r="133" spans="1:41" s="82" customFormat="1" ht="33.75" x14ac:dyDescent="0.25">
      <c r="A133" s="48" t="s">
        <v>43</v>
      </c>
      <c r="B133" s="48" t="s">
        <v>167</v>
      </c>
      <c r="C133" s="104" t="s">
        <v>281</v>
      </c>
      <c r="D133" s="53" t="s">
        <v>225</v>
      </c>
      <c r="E133" s="114">
        <v>20000</v>
      </c>
      <c r="F133" s="75" t="s">
        <v>205</v>
      </c>
      <c r="G133" s="74" t="s">
        <v>282</v>
      </c>
      <c r="H133" s="74" t="s">
        <v>117</v>
      </c>
      <c r="I133" s="55">
        <v>20000</v>
      </c>
      <c r="J133" s="115">
        <v>4.6609999999999996</v>
      </c>
      <c r="K133" s="74">
        <f t="shared" si="114"/>
        <v>93219.999999999985</v>
      </c>
      <c r="L133" s="81" t="s">
        <v>231</v>
      </c>
      <c r="M133" s="78" t="s">
        <v>41</v>
      </c>
      <c r="N133" s="78" t="s">
        <v>172</v>
      </c>
      <c r="O133" s="78" t="s">
        <v>32</v>
      </c>
      <c r="Q133" s="51"/>
      <c r="R133" s="51">
        <v>5000</v>
      </c>
      <c r="T133" s="51">
        <v>5000</v>
      </c>
      <c r="U133" s="51"/>
      <c r="W133" s="51">
        <v>5000</v>
      </c>
      <c r="X133" s="51"/>
      <c r="Y133" s="51">
        <v>5000</v>
      </c>
      <c r="Z133" s="51"/>
      <c r="AA133" s="51"/>
      <c r="AB133" s="58">
        <f t="shared" si="99"/>
        <v>20000</v>
      </c>
      <c r="AC133" s="60">
        <f t="shared" si="100"/>
        <v>0</v>
      </c>
      <c r="AD133" s="60">
        <f t="shared" si="101"/>
        <v>0</v>
      </c>
      <c r="AE133" s="60">
        <f t="shared" si="102"/>
        <v>23304.999999999996</v>
      </c>
      <c r="AF133" s="60">
        <f t="shared" si="103"/>
        <v>0</v>
      </c>
      <c r="AG133" s="60">
        <f t="shared" si="104"/>
        <v>23304.999999999996</v>
      </c>
      <c r="AH133" s="60">
        <f t="shared" si="105"/>
        <v>0</v>
      </c>
      <c r="AI133" s="60">
        <f t="shared" si="106"/>
        <v>0</v>
      </c>
      <c r="AJ133" s="60">
        <f t="shared" si="107"/>
        <v>23304.999999999996</v>
      </c>
      <c r="AK133" s="60">
        <f t="shared" si="108"/>
        <v>0</v>
      </c>
      <c r="AL133" s="60">
        <f t="shared" si="109"/>
        <v>23304.999999999996</v>
      </c>
      <c r="AM133" s="60">
        <f t="shared" si="110"/>
        <v>0</v>
      </c>
      <c r="AN133" s="60">
        <f t="shared" si="111"/>
        <v>0</v>
      </c>
      <c r="AO133" s="60">
        <f t="shared" si="112"/>
        <v>93219.999999999985</v>
      </c>
    </row>
    <row r="134" spans="1:41" ht="33.75" x14ac:dyDescent="0.25">
      <c r="A134" s="48" t="s">
        <v>43</v>
      </c>
      <c r="B134" s="48" t="s">
        <v>167</v>
      </c>
      <c r="C134" s="104" t="s">
        <v>283</v>
      </c>
      <c r="D134" s="53" t="s">
        <v>225</v>
      </c>
      <c r="E134" s="114">
        <v>60</v>
      </c>
      <c r="F134" s="75" t="s">
        <v>205</v>
      </c>
      <c r="G134" s="74" t="s">
        <v>284</v>
      </c>
      <c r="H134" s="74" t="s">
        <v>117</v>
      </c>
      <c r="I134" s="55">
        <v>60</v>
      </c>
      <c r="J134" s="115">
        <v>150</v>
      </c>
      <c r="K134" s="74">
        <f t="shared" si="114"/>
        <v>9000</v>
      </c>
      <c r="L134" s="81" t="s">
        <v>285</v>
      </c>
      <c r="M134" s="78" t="s">
        <v>41</v>
      </c>
      <c r="N134" s="78" t="s">
        <v>172</v>
      </c>
      <c r="O134" s="78" t="s">
        <v>32</v>
      </c>
      <c r="Q134" s="51"/>
      <c r="R134" s="51">
        <v>15</v>
      </c>
      <c r="T134" s="51">
        <v>15</v>
      </c>
      <c r="U134" s="51"/>
      <c r="W134" s="51">
        <v>15</v>
      </c>
      <c r="X134" s="51"/>
      <c r="Y134" s="51">
        <v>15</v>
      </c>
      <c r="Z134" s="51"/>
      <c r="AA134" s="51"/>
      <c r="AB134" s="58">
        <f t="shared" si="99"/>
        <v>60</v>
      </c>
      <c r="AC134" s="60">
        <f t="shared" si="100"/>
        <v>0</v>
      </c>
      <c r="AD134" s="60">
        <f t="shared" si="101"/>
        <v>0</v>
      </c>
      <c r="AE134" s="60">
        <f t="shared" si="102"/>
        <v>2250</v>
      </c>
      <c r="AF134" s="60">
        <f t="shared" si="103"/>
        <v>0</v>
      </c>
      <c r="AG134" s="60">
        <f t="shared" si="104"/>
        <v>2250</v>
      </c>
      <c r="AH134" s="60">
        <f t="shared" si="105"/>
        <v>0</v>
      </c>
      <c r="AI134" s="60">
        <f t="shared" si="106"/>
        <v>0</v>
      </c>
      <c r="AJ134" s="60">
        <f t="shared" si="107"/>
        <v>2250</v>
      </c>
      <c r="AK134" s="60">
        <f t="shared" si="108"/>
        <v>0</v>
      </c>
      <c r="AL134" s="60">
        <f t="shared" si="109"/>
        <v>2250</v>
      </c>
      <c r="AM134" s="60">
        <f t="shared" si="110"/>
        <v>0</v>
      </c>
      <c r="AN134" s="60">
        <f t="shared" si="111"/>
        <v>0</v>
      </c>
      <c r="AO134" s="60">
        <f t="shared" si="112"/>
        <v>9000</v>
      </c>
    </row>
    <row r="135" spans="1:41" ht="33.75" x14ac:dyDescent="0.25">
      <c r="A135" s="48" t="s">
        <v>43</v>
      </c>
      <c r="B135" s="48" t="s">
        <v>167</v>
      </c>
      <c r="C135" s="104" t="s">
        <v>286</v>
      </c>
      <c r="D135" s="53" t="s">
        <v>225</v>
      </c>
      <c r="E135" s="114">
        <v>25</v>
      </c>
      <c r="F135" s="75" t="s">
        <v>205</v>
      </c>
      <c r="G135" s="74" t="s">
        <v>287</v>
      </c>
      <c r="H135" s="74" t="s">
        <v>117</v>
      </c>
      <c r="I135" s="55">
        <v>25</v>
      </c>
      <c r="J135" s="115">
        <v>250</v>
      </c>
      <c r="K135" s="74">
        <f t="shared" si="114"/>
        <v>6250</v>
      </c>
      <c r="L135" s="81" t="s">
        <v>231</v>
      </c>
      <c r="M135" s="78" t="s">
        <v>41</v>
      </c>
      <c r="N135" s="78" t="s">
        <v>172</v>
      </c>
      <c r="O135" s="78" t="s">
        <v>32</v>
      </c>
      <c r="Q135" s="51"/>
      <c r="R135" s="51">
        <v>6.25</v>
      </c>
      <c r="T135" s="51">
        <v>6.25</v>
      </c>
      <c r="U135" s="51"/>
      <c r="W135" s="51">
        <v>6.25</v>
      </c>
      <c r="X135" s="51"/>
      <c r="Y135" s="51">
        <v>6.25</v>
      </c>
      <c r="Z135" s="51"/>
      <c r="AA135" s="51"/>
      <c r="AB135" s="58">
        <f t="shared" si="99"/>
        <v>25</v>
      </c>
      <c r="AC135" s="60">
        <f t="shared" si="100"/>
        <v>0</v>
      </c>
      <c r="AD135" s="60">
        <f t="shared" si="101"/>
        <v>0</v>
      </c>
      <c r="AE135" s="60">
        <f t="shared" si="102"/>
        <v>1562.5</v>
      </c>
      <c r="AF135" s="60">
        <f t="shared" si="103"/>
        <v>0</v>
      </c>
      <c r="AG135" s="60">
        <f t="shared" si="104"/>
        <v>1562.5</v>
      </c>
      <c r="AH135" s="60">
        <f t="shared" si="105"/>
        <v>0</v>
      </c>
      <c r="AI135" s="60">
        <f t="shared" si="106"/>
        <v>0</v>
      </c>
      <c r="AJ135" s="60">
        <f t="shared" si="107"/>
        <v>1562.5</v>
      </c>
      <c r="AK135" s="60">
        <f t="shared" si="108"/>
        <v>0</v>
      </c>
      <c r="AL135" s="60">
        <f t="shared" si="109"/>
        <v>1562.5</v>
      </c>
      <c r="AM135" s="60">
        <f t="shared" si="110"/>
        <v>0</v>
      </c>
      <c r="AN135" s="60">
        <f t="shared" si="111"/>
        <v>0</v>
      </c>
      <c r="AO135" s="60">
        <f t="shared" si="112"/>
        <v>6250</v>
      </c>
    </row>
    <row r="136" spans="1:41" ht="33.75" x14ac:dyDescent="0.25">
      <c r="A136" s="48" t="s">
        <v>43</v>
      </c>
      <c r="B136" s="48" t="s">
        <v>167</v>
      </c>
      <c r="C136" s="104" t="s">
        <v>288</v>
      </c>
      <c r="D136" s="53" t="s">
        <v>225</v>
      </c>
      <c r="E136" s="114">
        <v>80</v>
      </c>
      <c r="F136" s="75" t="s">
        <v>205</v>
      </c>
      <c r="G136" s="74" t="s">
        <v>289</v>
      </c>
      <c r="H136" s="74" t="s">
        <v>250</v>
      </c>
      <c r="I136" s="55">
        <v>80</v>
      </c>
      <c r="J136" s="115">
        <v>116.82000000000001</v>
      </c>
      <c r="K136" s="74">
        <f t="shared" si="114"/>
        <v>9345.6</v>
      </c>
      <c r="L136" s="81" t="s">
        <v>231</v>
      </c>
      <c r="M136" s="78" t="s">
        <v>41</v>
      </c>
      <c r="N136" s="78" t="s">
        <v>172</v>
      </c>
      <c r="O136" s="78" t="s">
        <v>32</v>
      </c>
      <c r="Q136" s="51"/>
      <c r="R136" s="51">
        <v>20</v>
      </c>
      <c r="T136" s="51">
        <v>20</v>
      </c>
      <c r="U136" s="51"/>
      <c r="W136" s="51">
        <v>20</v>
      </c>
      <c r="X136" s="51"/>
      <c r="Y136" s="51">
        <v>20</v>
      </c>
      <c r="Z136" s="51"/>
      <c r="AA136" s="51"/>
      <c r="AB136" s="58">
        <f t="shared" si="99"/>
        <v>80</v>
      </c>
      <c r="AC136" s="60">
        <f t="shared" si="100"/>
        <v>0</v>
      </c>
      <c r="AD136" s="60">
        <f t="shared" si="101"/>
        <v>0</v>
      </c>
      <c r="AE136" s="60">
        <f t="shared" si="102"/>
        <v>2336.4</v>
      </c>
      <c r="AF136" s="60">
        <f t="shared" si="103"/>
        <v>0</v>
      </c>
      <c r="AG136" s="60">
        <f t="shared" si="104"/>
        <v>2336.4</v>
      </c>
      <c r="AH136" s="60">
        <f t="shared" si="105"/>
        <v>0</v>
      </c>
      <c r="AI136" s="60">
        <f t="shared" si="106"/>
        <v>0</v>
      </c>
      <c r="AJ136" s="60">
        <f t="shared" si="107"/>
        <v>2336.4</v>
      </c>
      <c r="AK136" s="60">
        <f t="shared" si="108"/>
        <v>0</v>
      </c>
      <c r="AL136" s="60">
        <f t="shared" si="109"/>
        <v>2336.4</v>
      </c>
      <c r="AM136" s="60">
        <f t="shared" si="110"/>
        <v>0</v>
      </c>
      <c r="AN136" s="60">
        <f t="shared" si="111"/>
        <v>0</v>
      </c>
      <c r="AO136" s="60">
        <f t="shared" si="112"/>
        <v>9345.6</v>
      </c>
    </row>
    <row r="137" spans="1:41" ht="33.75" x14ac:dyDescent="0.25">
      <c r="A137" s="48" t="s">
        <v>43</v>
      </c>
      <c r="B137" s="48" t="s">
        <v>167</v>
      </c>
      <c r="C137" s="104" t="s">
        <v>290</v>
      </c>
      <c r="D137" s="53" t="s">
        <v>225</v>
      </c>
      <c r="E137" s="114">
        <v>10</v>
      </c>
      <c r="F137" s="75" t="s">
        <v>205</v>
      </c>
      <c r="G137" s="74" t="s">
        <v>291</v>
      </c>
      <c r="H137" s="74" t="s">
        <v>117</v>
      </c>
      <c r="I137" s="55">
        <v>10</v>
      </c>
      <c r="J137" s="115">
        <v>155.76</v>
      </c>
      <c r="K137" s="74">
        <f t="shared" si="114"/>
        <v>1557.6</v>
      </c>
      <c r="L137" s="81" t="s">
        <v>231</v>
      </c>
      <c r="M137" s="78" t="s">
        <v>41</v>
      </c>
      <c r="N137" s="78" t="s">
        <v>172</v>
      </c>
      <c r="O137" s="78" t="s">
        <v>32</v>
      </c>
      <c r="Q137" s="51"/>
      <c r="R137" s="51">
        <v>2.5</v>
      </c>
      <c r="T137" s="51">
        <v>2.5</v>
      </c>
      <c r="U137" s="51"/>
      <c r="W137" s="51">
        <v>2.5</v>
      </c>
      <c r="X137" s="51"/>
      <c r="Y137" s="51">
        <v>2.5</v>
      </c>
      <c r="Z137" s="51"/>
      <c r="AA137" s="51"/>
      <c r="AB137" s="58">
        <f t="shared" si="99"/>
        <v>10</v>
      </c>
      <c r="AC137" s="60">
        <f t="shared" si="100"/>
        <v>0</v>
      </c>
      <c r="AD137" s="60">
        <f t="shared" si="101"/>
        <v>0</v>
      </c>
      <c r="AE137" s="60">
        <f t="shared" si="102"/>
        <v>389.4</v>
      </c>
      <c r="AF137" s="60">
        <f t="shared" si="103"/>
        <v>0</v>
      </c>
      <c r="AG137" s="60">
        <f t="shared" si="104"/>
        <v>389.4</v>
      </c>
      <c r="AH137" s="60">
        <f t="shared" si="105"/>
        <v>0</v>
      </c>
      <c r="AI137" s="60">
        <f t="shared" si="106"/>
        <v>0</v>
      </c>
      <c r="AJ137" s="60">
        <f t="shared" si="107"/>
        <v>389.4</v>
      </c>
      <c r="AK137" s="60">
        <f t="shared" si="108"/>
        <v>0</v>
      </c>
      <c r="AL137" s="60">
        <f t="shared" si="109"/>
        <v>389.4</v>
      </c>
      <c r="AM137" s="60">
        <f t="shared" si="110"/>
        <v>0</v>
      </c>
      <c r="AN137" s="60">
        <f t="shared" si="111"/>
        <v>0</v>
      </c>
      <c r="AO137" s="60">
        <f t="shared" si="112"/>
        <v>1557.6</v>
      </c>
    </row>
    <row r="138" spans="1:41" ht="33.75" x14ac:dyDescent="0.25">
      <c r="A138" s="48" t="s">
        <v>43</v>
      </c>
      <c r="B138" s="48" t="s">
        <v>167</v>
      </c>
      <c r="C138" s="104" t="s">
        <v>292</v>
      </c>
      <c r="D138" s="53" t="s">
        <v>225</v>
      </c>
      <c r="E138" s="114">
        <v>20</v>
      </c>
      <c r="F138" s="75" t="s">
        <v>205</v>
      </c>
      <c r="G138" s="74" t="s">
        <v>293</v>
      </c>
      <c r="H138" s="74" t="s">
        <v>234</v>
      </c>
      <c r="I138" s="55">
        <v>20</v>
      </c>
      <c r="J138" s="115">
        <v>61.36</v>
      </c>
      <c r="K138" s="74">
        <f t="shared" si="114"/>
        <v>1227.2</v>
      </c>
      <c r="L138" s="81" t="s">
        <v>231</v>
      </c>
      <c r="M138" s="78" t="s">
        <v>41</v>
      </c>
      <c r="N138" s="78" t="s">
        <v>172</v>
      </c>
      <c r="O138" s="78" t="s">
        <v>32</v>
      </c>
      <c r="Q138" s="51"/>
      <c r="R138" s="51">
        <v>5</v>
      </c>
      <c r="T138" s="51">
        <v>5</v>
      </c>
      <c r="U138" s="51"/>
      <c r="W138" s="51">
        <v>5</v>
      </c>
      <c r="X138" s="51"/>
      <c r="Y138" s="51">
        <v>5</v>
      </c>
      <c r="Z138" s="51"/>
      <c r="AA138" s="51"/>
      <c r="AB138" s="58">
        <f t="shared" si="99"/>
        <v>20</v>
      </c>
      <c r="AC138" s="60">
        <f t="shared" si="100"/>
        <v>0</v>
      </c>
      <c r="AD138" s="60">
        <f t="shared" si="101"/>
        <v>0</v>
      </c>
      <c r="AE138" s="60">
        <f t="shared" si="102"/>
        <v>306.8</v>
      </c>
      <c r="AF138" s="60">
        <f t="shared" si="103"/>
        <v>0</v>
      </c>
      <c r="AG138" s="60">
        <f t="shared" si="104"/>
        <v>306.8</v>
      </c>
      <c r="AH138" s="60">
        <f t="shared" si="105"/>
        <v>0</v>
      </c>
      <c r="AI138" s="60">
        <f t="shared" si="106"/>
        <v>0</v>
      </c>
      <c r="AJ138" s="60">
        <f t="shared" si="107"/>
        <v>306.8</v>
      </c>
      <c r="AK138" s="60">
        <f t="shared" si="108"/>
        <v>0</v>
      </c>
      <c r="AL138" s="60">
        <f t="shared" si="109"/>
        <v>306.8</v>
      </c>
      <c r="AM138" s="60">
        <f t="shared" si="110"/>
        <v>0</v>
      </c>
      <c r="AN138" s="60">
        <f t="shared" si="111"/>
        <v>0</v>
      </c>
      <c r="AO138" s="60">
        <f t="shared" si="112"/>
        <v>1227.2</v>
      </c>
    </row>
    <row r="139" spans="1:41" s="82" customFormat="1" ht="33.75" x14ac:dyDescent="0.25">
      <c r="A139" s="48" t="s">
        <v>43</v>
      </c>
      <c r="B139" s="48" t="s">
        <v>167</v>
      </c>
      <c r="C139" s="104" t="s">
        <v>294</v>
      </c>
      <c r="D139" s="53" t="s">
        <v>225</v>
      </c>
      <c r="E139" s="114">
        <v>40</v>
      </c>
      <c r="F139" s="75" t="s">
        <v>205</v>
      </c>
      <c r="G139" s="74" t="s">
        <v>295</v>
      </c>
      <c r="H139" s="74" t="s">
        <v>117</v>
      </c>
      <c r="I139" s="55">
        <v>40</v>
      </c>
      <c r="J139" s="115">
        <v>140</v>
      </c>
      <c r="K139" s="74">
        <f t="shared" si="114"/>
        <v>5600</v>
      </c>
      <c r="L139" s="81" t="s">
        <v>231</v>
      </c>
      <c r="M139" s="78" t="s">
        <v>41</v>
      </c>
      <c r="N139" s="78" t="s">
        <v>172</v>
      </c>
      <c r="O139" s="78" t="s">
        <v>32</v>
      </c>
      <c r="Q139" s="51"/>
      <c r="R139" s="51">
        <v>10</v>
      </c>
      <c r="T139" s="51">
        <v>10</v>
      </c>
      <c r="U139" s="51"/>
      <c r="W139" s="51">
        <v>10</v>
      </c>
      <c r="X139" s="51"/>
      <c r="Y139" s="51">
        <v>10</v>
      </c>
      <c r="Z139" s="51"/>
      <c r="AA139" s="51"/>
      <c r="AB139" s="58">
        <f t="shared" si="99"/>
        <v>40</v>
      </c>
      <c r="AC139" s="60">
        <f t="shared" si="100"/>
        <v>0</v>
      </c>
      <c r="AD139" s="60">
        <f t="shared" si="101"/>
        <v>0</v>
      </c>
      <c r="AE139" s="60">
        <f t="shared" si="102"/>
        <v>1400</v>
      </c>
      <c r="AF139" s="60">
        <f t="shared" si="103"/>
        <v>0</v>
      </c>
      <c r="AG139" s="60">
        <f t="shared" si="104"/>
        <v>1400</v>
      </c>
      <c r="AH139" s="60">
        <f t="shared" si="105"/>
        <v>0</v>
      </c>
      <c r="AI139" s="60">
        <f t="shared" si="106"/>
        <v>0</v>
      </c>
      <c r="AJ139" s="60">
        <f t="shared" si="107"/>
        <v>1400</v>
      </c>
      <c r="AK139" s="60">
        <f t="shared" si="108"/>
        <v>0</v>
      </c>
      <c r="AL139" s="60">
        <f t="shared" si="109"/>
        <v>1400</v>
      </c>
      <c r="AM139" s="60">
        <f t="shared" si="110"/>
        <v>0</v>
      </c>
      <c r="AN139" s="60">
        <f t="shared" si="111"/>
        <v>0</v>
      </c>
      <c r="AO139" s="60">
        <f t="shared" si="112"/>
        <v>5600</v>
      </c>
    </row>
    <row r="140" spans="1:41" ht="33.75" x14ac:dyDescent="0.25">
      <c r="A140" s="48" t="s">
        <v>43</v>
      </c>
      <c r="B140" s="48" t="s">
        <v>167</v>
      </c>
      <c r="C140" s="104" t="s">
        <v>296</v>
      </c>
      <c r="D140" s="53" t="s">
        <v>225</v>
      </c>
      <c r="E140" s="114">
        <v>20</v>
      </c>
      <c r="F140" s="75" t="s">
        <v>205</v>
      </c>
      <c r="G140" s="74" t="s">
        <v>297</v>
      </c>
      <c r="H140" s="74" t="s">
        <v>117</v>
      </c>
      <c r="I140" s="55">
        <v>20</v>
      </c>
      <c r="J140" s="115">
        <v>250</v>
      </c>
      <c r="K140" s="74">
        <f t="shared" si="114"/>
        <v>5000</v>
      </c>
      <c r="L140" s="81" t="s">
        <v>231</v>
      </c>
      <c r="M140" s="78" t="s">
        <v>41</v>
      </c>
      <c r="N140" s="78" t="s">
        <v>172</v>
      </c>
      <c r="O140" s="78" t="s">
        <v>32</v>
      </c>
      <c r="Q140" s="51"/>
      <c r="R140" s="51">
        <v>5</v>
      </c>
      <c r="T140" s="51">
        <v>5</v>
      </c>
      <c r="U140" s="51"/>
      <c r="W140" s="51">
        <v>5</v>
      </c>
      <c r="X140" s="51"/>
      <c r="Y140" s="51">
        <v>5</v>
      </c>
      <c r="Z140" s="51"/>
      <c r="AA140" s="51"/>
      <c r="AB140" s="58">
        <f t="shared" si="99"/>
        <v>20</v>
      </c>
      <c r="AC140" s="60">
        <f t="shared" si="100"/>
        <v>0</v>
      </c>
      <c r="AD140" s="60">
        <f t="shared" si="101"/>
        <v>0</v>
      </c>
      <c r="AE140" s="60">
        <f t="shared" si="102"/>
        <v>1250</v>
      </c>
      <c r="AF140" s="60">
        <f t="shared" si="103"/>
        <v>0</v>
      </c>
      <c r="AG140" s="60">
        <f t="shared" si="104"/>
        <v>1250</v>
      </c>
      <c r="AH140" s="60">
        <f t="shared" si="105"/>
        <v>0</v>
      </c>
      <c r="AI140" s="60">
        <f t="shared" si="106"/>
        <v>0</v>
      </c>
      <c r="AJ140" s="60">
        <f t="shared" si="107"/>
        <v>1250</v>
      </c>
      <c r="AK140" s="60">
        <f t="shared" si="108"/>
        <v>0</v>
      </c>
      <c r="AL140" s="60">
        <f t="shared" si="109"/>
        <v>1250</v>
      </c>
      <c r="AM140" s="60">
        <f t="shared" si="110"/>
        <v>0</v>
      </c>
      <c r="AN140" s="60">
        <f t="shared" si="111"/>
        <v>0</v>
      </c>
      <c r="AO140" s="60">
        <f t="shared" si="112"/>
        <v>5000</v>
      </c>
    </row>
    <row r="141" spans="1:41" ht="33.75" x14ac:dyDescent="0.25">
      <c r="A141" s="48" t="s">
        <v>43</v>
      </c>
      <c r="B141" s="48" t="s">
        <v>167</v>
      </c>
      <c r="C141" s="104" t="s">
        <v>298</v>
      </c>
      <c r="D141" s="53" t="s">
        <v>225</v>
      </c>
      <c r="E141" s="114">
        <v>10</v>
      </c>
      <c r="F141" s="75" t="s">
        <v>205</v>
      </c>
      <c r="G141" s="74" t="s">
        <v>299</v>
      </c>
      <c r="H141" s="74" t="s">
        <v>120</v>
      </c>
      <c r="I141" s="55">
        <v>10</v>
      </c>
      <c r="J141" s="115">
        <v>75</v>
      </c>
      <c r="K141" s="74">
        <f t="shared" si="114"/>
        <v>750</v>
      </c>
      <c r="L141" s="100" t="s">
        <v>118</v>
      </c>
      <c r="M141" s="78" t="s">
        <v>41</v>
      </c>
      <c r="N141" s="78" t="s">
        <v>172</v>
      </c>
      <c r="O141" s="78" t="s">
        <v>32</v>
      </c>
      <c r="Q141" s="51"/>
      <c r="R141" s="51">
        <v>2.5</v>
      </c>
      <c r="T141" s="51">
        <v>2.5</v>
      </c>
      <c r="U141" s="51"/>
      <c r="W141" s="51">
        <v>2.5</v>
      </c>
      <c r="X141" s="51"/>
      <c r="Y141" s="51">
        <v>2.5</v>
      </c>
      <c r="Z141" s="51"/>
      <c r="AA141" s="51"/>
      <c r="AB141" s="58">
        <f t="shared" si="99"/>
        <v>10</v>
      </c>
      <c r="AC141" s="60">
        <f t="shared" si="100"/>
        <v>0</v>
      </c>
      <c r="AD141" s="60">
        <f t="shared" si="101"/>
        <v>0</v>
      </c>
      <c r="AE141" s="60">
        <f t="shared" si="102"/>
        <v>187.5</v>
      </c>
      <c r="AF141" s="60">
        <f t="shared" si="103"/>
        <v>0</v>
      </c>
      <c r="AG141" s="60">
        <f t="shared" si="104"/>
        <v>187.5</v>
      </c>
      <c r="AH141" s="60">
        <f t="shared" si="105"/>
        <v>0</v>
      </c>
      <c r="AI141" s="60">
        <f t="shared" si="106"/>
        <v>0</v>
      </c>
      <c r="AJ141" s="60">
        <f t="shared" si="107"/>
        <v>187.5</v>
      </c>
      <c r="AK141" s="60">
        <f t="shared" si="108"/>
        <v>0</v>
      </c>
      <c r="AL141" s="60">
        <f t="shared" si="109"/>
        <v>187.5</v>
      </c>
      <c r="AM141" s="60">
        <f t="shared" si="110"/>
        <v>0</v>
      </c>
      <c r="AN141" s="60">
        <f t="shared" si="111"/>
        <v>0</v>
      </c>
      <c r="AO141" s="60">
        <f t="shared" si="112"/>
        <v>750</v>
      </c>
    </row>
    <row r="142" spans="1:41" ht="33.75" x14ac:dyDescent="0.25">
      <c r="A142" s="48" t="s">
        <v>43</v>
      </c>
      <c r="B142" s="48" t="s">
        <v>167</v>
      </c>
      <c r="C142" s="104" t="s">
        <v>300</v>
      </c>
      <c r="D142" s="53" t="s">
        <v>225</v>
      </c>
      <c r="E142" s="114">
        <v>210</v>
      </c>
      <c r="F142" s="75" t="s">
        <v>205</v>
      </c>
      <c r="G142" s="74" t="s">
        <v>301</v>
      </c>
      <c r="H142" s="74" t="s">
        <v>117</v>
      </c>
      <c r="I142" s="55">
        <v>210</v>
      </c>
      <c r="J142" s="115">
        <v>196.93413000000001</v>
      </c>
      <c r="K142" s="74">
        <f t="shared" si="114"/>
        <v>41356.167300000001</v>
      </c>
      <c r="L142" s="100" t="s">
        <v>118</v>
      </c>
      <c r="M142" s="78" t="s">
        <v>41</v>
      </c>
      <c r="N142" s="78" t="s">
        <v>172</v>
      </c>
      <c r="O142" s="78" t="s">
        <v>32</v>
      </c>
      <c r="Q142" s="51"/>
      <c r="R142" s="51">
        <v>52.5</v>
      </c>
      <c r="T142" s="51">
        <v>52.5</v>
      </c>
      <c r="U142" s="51"/>
      <c r="W142" s="51">
        <v>52.5</v>
      </c>
      <c r="X142" s="51"/>
      <c r="Y142" s="51">
        <v>52.5</v>
      </c>
      <c r="Z142" s="51"/>
      <c r="AA142" s="51"/>
      <c r="AB142" s="58">
        <f t="shared" si="99"/>
        <v>210</v>
      </c>
      <c r="AC142" s="60">
        <f t="shared" si="100"/>
        <v>0</v>
      </c>
      <c r="AD142" s="60">
        <f t="shared" si="101"/>
        <v>0</v>
      </c>
      <c r="AE142" s="60">
        <f t="shared" si="102"/>
        <v>10339.041825</v>
      </c>
      <c r="AF142" s="60">
        <f t="shared" si="103"/>
        <v>0</v>
      </c>
      <c r="AG142" s="60">
        <f t="shared" si="104"/>
        <v>10339.041825</v>
      </c>
      <c r="AH142" s="60">
        <f t="shared" si="105"/>
        <v>0</v>
      </c>
      <c r="AI142" s="60">
        <f t="shared" si="106"/>
        <v>0</v>
      </c>
      <c r="AJ142" s="60">
        <f t="shared" si="107"/>
        <v>10339.041825</v>
      </c>
      <c r="AK142" s="60">
        <f t="shared" si="108"/>
        <v>0</v>
      </c>
      <c r="AL142" s="60">
        <f t="shared" si="109"/>
        <v>10339.041825</v>
      </c>
      <c r="AM142" s="60">
        <f t="shared" si="110"/>
        <v>0</v>
      </c>
      <c r="AN142" s="60">
        <f t="shared" si="111"/>
        <v>0</v>
      </c>
      <c r="AO142" s="60">
        <f t="shared" si="112"/>
        <v>41356.167300000001</v>
      </c>
    </row>
    <row r="143" spans="1:41" ht="33.75" x14ac:dyDescent="0.25">
      <c r="A143" s="48" t="s">
        <v>43</v>
      </c>
      <c r="B143" s="48" t="s">
        <v>167</v>
      </c>
      <c r="C143" s="104" t="s">
        <v>302</v>
      </c>
      <c r="D143" s="53" t="s">
        <v>225</v>
      </c>
      <c r="E143" s="114">
        <v>150</v>
      </c>
      <c r="F143" s="75" t="s">
        <v>205</v>
      </c>
      <c r="G143" s="74" t="s">
        <v>303</v>
      </c>
      <c r="H143" s="74" t="s">
        <v>304</v>
      </c>
      <c r="I143" s="55">
        <v>150</v>
      </c>
      <c r="J143" s="115">
        <v>64.900000000000006</v>
      </c>
      <c r="K143" s="74">
        <f t="shared" si="114"/>
        <v>9735</v>
      </c>
      <c r="L143" s="78" t="s">
        <v>305</v>
      </c>
      <c r="M143" s="78" t="s">
        <v>41</v>
      </c>
      <c r="N143" s="78" t="s">
        <v>172</v>
      </c>
      <c r="O143" s="78" t="s">
        <v>32</v>
      </c>
      <c r="Q143" s="51"/>
      <c r="R143" s="51">
        <v>37.5</v>
      </c>
      <c r="T143" s="51">
        <v>37.5</v>
      </c>
      <c r="U143" s="51"/>
      <c r="W143" s="51">
        <v>37.5</v>
      </c>
      <c r="X143" s="51"/>
      <c r="Y143" s="51">
        <v>37.5</v>
      </c>
      <c r="Z143" s="51"/>
      <c r="AA143" s="51"/>
      <c r="AB143" s="58">
        <f t="shared" si="99"/>
        <v>150</v>
      </c>
      <c r="AC143" s="60">
        <f t="shared" si="100"/>
        <v>0</v>
      </c>
      <c r="AD143" s="60">
        <f t="shared" si="101"/>
        <v>0</v>
      </c>
      <c r="AE143" s="60">
        <f t="shared" si="102"/>
        <v>2433.75</v>
      </c>
      <c r="AF143" s="60">
        <f t="shared" si="103"/>
        <v>0</v>
      </c>
      <c r="AG143" s="60">
        <f t="shared" si="104"/>
        <v>2433.75</v>
      </c>
      <c r="AH143" s="60">
        <f t="shared" si="105"/>
        <v>0</v>
      </c>
      <c r="AI143" s="60">
        <f t="shared" si="106"/>
        <v>0</v>
      </c>
      <c r="AJ143" s="60">
        <f t="shared" si="107"/>
        <v>2433.75</v>
      </c>
      <c r="AK143" s="60">
        <f t="shared" si="108"/>
        <v>0</v>
      </c>
      <c r="AL143" s="60">
        <f t="shared" si="109"/>
        <v>2433.75</v>
      </c>
      <c r="AM143" s="60">
        <f t="shared" si="110"/>
        <v>0</v>
      </c>
      <c r="AN143" s="60">
        <f t="shared" si="111"/>
        <v>0</v>
      </c>
      <c r="AO143" s="60">
        <f t="shared" si="112"/>
        <v>9735</v>
      </c>
    </row>
    <row r="144" spans="1:41" ht="33.75" x14ac:dyDescent="0.25">
      <c r="A144" s="48" t="s">
        <v>43</v>
      </c>
      <c r="B144" s="48" t="s">
        <v>167</v>
      </c>
      <c r="C144" s="104" t="s">
        <v>306</v>
      </c>
      <c r="D144" s="53" t="s">
        <v>225</v>
      </c>
      <c r="E144" s="114">
        <v>200</v>
      </c>
      <c r="F144" s="75" t="s">
        <v>205</v>
      </c>
      <c r="G144" s="74" t="s">
        <v>307</v>
      </c>
      <c r="H144" s="74" t="s">
        <v>117</v>
      </c>
      <c r="I144" s="55">
        <v>200</v>
      </c>
      <c r="J144" s="115">
        <v>47.2</v>
      </c>
      <c r="K144" s="74">
        <f t="shared" si="114"/>
        <v>9440</v>
      </c>
      <c r="L144" s="73" t="s">
        <v>231</v>
      </c>
      <c r="M144" s="78" t="s">
        <v>41</v>
      </c>
      <c r="N144" s="78" t="s">
        <v>172</v>
      </c>
      <c r="O144" s="78" t="s">
        <v>32</v>
      </c>
      <c r="Q144" s="51"/>
      <c r="R144" s="51">
        <v>50</v>
      </c>
      <c r="T144" s="51">
        <v>50</v>
      </c>
      <c r="U144" s="51"/>
      <c r="W144" s="51">
        <v>50</v>
      </c>
      <c r="X144" s="51"/>
      <c r="Y144" s="51">
        <v>50</v>
      </c>
      <c r="Z144" s="51"/>
      <c r="AA144" s="51"/>
      <c r="AB144" s="58">
        <f t="shared" si="99"/>
        <v>200</v>
      </c>
      <c r="AC144" s="60">
        <f t="shared" si="100"/>
        <v>0</v>
      </c>
      <c r="AD144" s="60">
        <f t="shared" si="101"/>
        <v>0</v>
      </c>
      <c r="AE144" s="60">
        <f t="shared" si="102"/>
        <v>2360</v>
      </c>
      <c r="AF144" s="60">
        <f t="shared" si="103"/>
        <v>0</v>
      </c>
      <c r="AG144" s="60">
        <f t="shared" si="104"/>
        <v>2360</v>
      </c>
      <c r="AH144" s="60">
        <f t="shared" si="105"/>
        <v>0</v>
      </c>
      <c r="AI144" s="60">
        <f t="shared" si="106"/>
        <v>0</v>
      </c>
      <c r="AJ144" s="60">
        <f t="shared" si="107"/>
        <v>2360</v>
      </c>
      <c r="AK144" s="60">
        <f t="shared" si="108"/>
        <v>0</v>
      </c>
      <c r="AL144" s="60">
        <f t="shared" si="109"/>
        <v>2360</v>
      </c>
      <c r="AM144" s="60">
        <f t="shared" si="110"/>
        <v>0</v>
      </c>
      <c r="AN144" s="60">
        <f t="shared" si="111"/>
        <v>0</v>
      </c>
      <c r="AO144" s="60">
        <f t="shared" si="112"/>
        <v>9440</v>
      </c>
    </row>
    <row r="145" spans="1:41" ht="33.75" x14ac:dyDescent="0.25">
      <c r="A145" s="48" t="s">
        <v>43</v>
      </c>
      <c r="B145" s="48" t="s">
        <v>167</v>
      </c>
      <c r="C145" s="104" t="s">
        <v>308</v>
      </c>
      <c r="D145" s="53" t="s">
        <v>225</v>
      </c>
      <c r="E145" s="114">
        <v>10</v>
      </c>
      <c r="F145" s="75" t="s">
        <v>205</v>
      </c>
      <c r="G145" s="74" t="s">
        <v>309</v>
      </c>
      <c r="H145" s="74" t="s">
        <v>117</v>
      </c>
      <c r="I145" s="55">
        <v>10</v>
      </c>
      <c r="J145" s="115">
        <v>267.98862000000003</v>
      </c>
      <c r="K145" s="74">
        <f t="shared" si="114"/>
        <v>2679.8862000000004</v>
      </c>
      <c r="L145" s="81" t="s">
        <v>231</v>
      </c>
      <c r="M145" s="78" t="s">
        <v>41</v>
      </c>
      <c r="N145" s="78" t="s">
        <v>172</v>
      </c>
      <c r="O145" s="78" t="s">
        <v>32</v>
      </c>
      <c r="Q145" s="51"/>
      <c r="R145" s="51">
        <v>2.5</v>
      </c>
      <c r="T145" s="51">
        <v>2.5</v>
      </c>
      <c r="U145" s="51"/>
      <c r="W145" s="51">
        <v>2.5</v>
      </c>
      <c r="X145" s="51"/>
      <c r="Y145" s="51">
        <v>2.5</v>
      </c>
      <c r="Z145" s="51"/>
      <c r="AA145" s="51"/>
      <c r="AB145" s="58">
        <f t="shared" si="99"/>
        <v>10</v>
      </c>
      <c r="AC145" s="60">
        <f t="shared" si="100"/>
        <v>0</v>
      </c>
      <c r="AD145" s="60">
        <f t="shared" si="101"/>
        <v>0</v>
      </c>
      <c r="AE145" s="60">
        <f t="shared" si="102"/>
        <v>669.97155000000009</v>
      </c>
      <c r="AF145" s="60">
        <f t="shared" si="103"/>
        <v>0</v>
      </c>
      <c r="AG145" s="60">
        <f t="shared" si="104"/>
        <v>669.97155000000009</v>
      </c>
      <c r="AH145" s="60">
        <f t="shared" si="105"/>
        <v>0</v>
      </c>
      <c r="AI145" s="60">
        <f t="shared" si="106"/>
        <v>0</v>
      </c>
      <c r="AJ145" s="60">
        <f t="shared" si="107"/>
        <v>669.97155000000009</v>
      </c>
      <c r="AK145" s="60">
        <f t="shared" si="108"/>
        <v>0</v>
      </c>
      <c r="AL145" s="60">
        <f t="shared" si="109"/>
        <v>669.97155000000009</v>
      </c>
      <c r="AM145" s="60">
        <f t="shared" si="110"/>
        <v>0</v>
      </c>
      <c r="AN145" s="60">
        <f t="shared" si="111"/>
        <v>0</v>
      </c>
      <c r="AO145" s="60">
        <f t="shared" si="112"/>
        <v>2679.8862000000004</v>
      </c>
    </row>
    <row r="146" spans="1:41" ht="33.75" x14ac:dyDescent="0.25">
      <c r="A146" s="48" t="s">
        <v>43</v>
      </c>
      <c r="B146" s="48" t="s">
        <v>167</v>
      </c>
      <c r="C146" s="104" t="s">
        <v>310</v>
      </c>
      <c r="D146" s="53" t="s">
        <v>225</v>
      </c>
      <c r="E146" s="114">
        <v>300</v>
      </c>
      <c r="F146" s="75" t="s">
        <v>205</v>
      </c>
      <c r="G146" s="74" t="s">
        <v>311</v>
      </c>
      <c r="H146" s="74" t="s">
        <v>312</v>
      </c>
      <c r="I146" s="55">
        <v>300</v>
      </c>
      <c r="J146" s="115">
        <v>30</v>
      </c>
      <c r="K146" s="74">
        <f t="shared" si="114"/>
        <v>9000</v>
      </c>
      <c r="L146" s="81" t="s">
        <v>258</v>
      </c>
      <c r="M146" s="78" t="s">
        <v>41</v>
      </c>
      <c r="N146" s="78" t="s">
        <v>172</v>
      </c>
      <c r="O146" s="78" t="s">
        <v>32</v>
      </c>
      <c r="Q146" s="51"/>
      <c r="R146" s="51">
        <v>75</v>
      </c>
      <c r="T146" s="51">
        <v>75</v>
      </c>
      <c r="U146" s="51"/>
      <c r="W146" s="51">
        <v>75</v>
      </c>
      <c r="X146" s="51"/>
      <c r="Y146" s="51">
        <v>75</v>
      </c>
      <c r="Z146" s="51"/>
      <c r="AA146" s="51"/>
      <c r="AB146" s="58">
        <f t="shared" si="99"/>
        <v>300</v>
      </c>
      <c r="AC146" s="60">
        <f t="shared" si="100"/>
        <v>0</v>
      </c>
      <c r="AD146" s="60">
        <f t="shared" si="101"/>
        <v>0</v>
      </c>
      <c r="AE146" s="60">
        <f t="shared" si="102"/>
        <v>2250</v>
      </c>
      <c r="AF146" s="60">
        <f t="shared" si="103"/>
        <v>0</v>
      </c>
      <c r="AG146" s="60">
        <f t="shared" si="104"/>
        <v>2250</v>
      </c>
      <c r="AH146" s="60">
        <f t="shared" si="105"/>
        <v>0</v>
      </c>
      <c r="AI146" s="60">
        <f t="shared" si="106"/>
        <v>0</v>
      </c>
      <c r="AJ146" s="60">
        <f t="shared" si="107"/>
        <v>2250</v>
      </c>
      <c r="AK146" s="60">
        <f t="shared" si="108"/>
        <v>0</v>
      </c>
      <c r="AL146" s="60">
        <f t="shared" si="109"/>
        <v>2250</v>
      </c>
      <c r="AM146" s="60">
        <f t="shared" si="110"/>
        <v>0</v>
      </c>
      <c r="AN146" s="60">
        <f t="shared" si="111"/>
        <v>0</v>
      </c>
      <c r="AO146" s="60">
        <f t="shared" si="112"/>
        <v>9000</v>
      </c>
    </row>
    <row r="147" spans="1:41" ht="33.75" x14ac:dyDescent="0.25">
      <c r="A147" s="48" t="s">
        <v>43</v>
      </c>
      <c r="B147" s="48" t="s">
        <v>167</v>
      </c>
      <c r="C147" s="104" t="s">
        <v>313</v>
      </c>
      <c r="D147" s="53" t="s">
        <v>225</v>
      </c>
      <c r="E147" s="114">
        <v>40</v>
      </c>
      <c r="F147" s="75" t="s">
        <v>205</v>
      </c>
      <c r="G147" s="74" t="s">
        <v>314</v>
      </c>
      <c r="H147" s="74" t="s">
        <v>117</v>
      </c>
      <c r="I147" s="55">
        <v>40</v>
      </c>
      <c r="J147" s="115">
        <v>110</v>
      </c>
      <c r="K147" s="74">
        <f t="shared" si="114"/>
        <v>4400</v>
      </c>
      <c r="L147" s="81" t="s">
        <v>231</v>
      </c>
      <c r="M147" s="78" t="s">
        <v>41</v>
      </c>
      <c r="N147" s="78" t="s">
        <v>172</v>
      </c>
      <c r="O147" s="78" t="s">
        <v>32</v>
      </c>
      <c r="Q147" s="51"/>
      <c r="R147" s="51">
        <v>10</v>
      </c>
      <c r="T147" s="51">
        <v>10</v>
      </c>
      <c r="U147" s="51"/>
      <c r="W147" s="51">
        <v>10</v>
      </c>
      <c r="X147" s="51"/>
      <c r="Y147" s="51">
        <v>10</v>
      </c>
      <c r="Z147" s="51"/>
      <c r="AA147" s="51"/>
      <c r="AB147" s="58">
        <f t="shared" si="99"/>
        <v>40</v>
      </c>
      <c r="AC147" s="60">
        <f t="shared" si="100"/>
        <v>0</v>
      </c>
      <c r="AD147" s="60">
        <f t="shared" si="101"/>
        <v>0</v>
      </c>
      <c r="AE147" s="60">
        <f t="shared" si="102"/>
        <v>1100</v>
      </c>
      <c r="AF147" s="60">
        <f t="shared" si="103"/>
        <v>0</v>
      </c>
      <c r="AG147" s="60">
        <f t="shared" si="104"/>
        <v>1100</v>
      </c>
      <c r="AH147" s="60">
        <f t="shared" si="105"/>
        <v>0</v>
      </c>
      <c r="AI147" s="60">
        <f t="shared" si="106"/>
        <v>0</v>
      </c>
      <c r="AJ147" s="60">
        <f t="shared" si="107"/>
        <v>1100</v>
      </c>
      <c r="AK147" s="60">
        <f t="shared" si="108"/>
        <v>0</v>
      </c>
      <c r="AL147" s="60">
        <f t="shared" si="109"/>
        <v>1100</v>
      </c>
      <c r="AM147" s="60">
        <f t="shared" si="110"/>
        <v>0</v>
      </c>
      <c r="AN147" s="60">
        <f t="shared" si="111"/>
        <v>0</v>
      </c>
      <c r="AO147" s="60">
        <f t="shared" si="112"/>
        <v>4400</v>
      </c>
    </row>
    <row r="148" spans="1:41" ht="33.75" x14ac:dyDescent="0.25">
      <c r="A148" s="48" t="s">
        <v>43</v>
      </c>
      <c r="B148" s="48" t="s">
        <v>167</v>
      </c>
      <c r="C148" s="104" t="s">
        <v>315</v>
      </c>
      <c r="D148" s="53" t="s">
        <v>225</v>
      </c>
      <c r="E148" s="114">
        <v>50</v>
      </c>
      <c r="F148" s="75" t="s">
        <v>205</v>
      </c>
      <c r="G148" s="74" t="s">
        <v>316</v>
      </c>
      <c r="H148" s="74" t="s">
        <v>277</v>
      </c>
      <c r="I148" s="55">
        <v>50</v>
      </c>
      <c r="J148" s="115">
        <v>54</v>
      </c>
      <c r="K148" s="74">
        <f t="shared" si="114"/>
        <v>2700</v>
      </c>
      <c r="L148" s="100" t="s">
        <v>118</v>
      </c>
      <c r="M148" s="78" t="s">
        <v>41</v>
      </c>
      <c r="N148" s="78" t="s">
        <v>172</v>
      </c>
      <c r="O148" s="78" t="s">
        <v>32</v>
      </c>
      <c r="Q148" s="51"/>
      <c r="R148" s="51">
        <v>12.5</v>
      </c>
      <c r="T148" s="51">
        <v>12.5</v>
      </c>
      <c r="U148" s="51"/>
      <c r="W148" s="51">
        <v>12.5</v>
      </c>
      <c r="X148" s="51"/>
      <c r="Y148" s="51">
        <v>12.5</v>
      </c>
      <c r="Z148" s="51"/>
      <c r="AA148" s="51"/>
      <c r="AB148" s="58">
        <f t="shared" si="99"/>
        <v>50</v>
      </c>
      <c r="AC148" s="60">
        <f t="shared" si="100"/>
        <v>0</v>
      </c>
      <c r="AD148" s="60">
        <f t="shared" si="101"/>
        <v>0</v>
      </c>
      <c r="AE148" s="60">
        <f t="shared" si="102"/>
        <v>675</v>
      </c>
      <c r="AF148" s="60">
        <f t="shared" si="103"/>
        <v>0</v>
      </c>
      <c r="AG148" s="60">
        <f t="shared" si="104"/>
        <v>675</v>
      </c>
      <c r="AH148" s="60">
        <f t="shared" si="105"/>
        <v>0</v>
      </c>
      <c r="AI148" s="60">
        <f t="shared" si="106"/>
        <v>0</v>
      </c>
      <c r="AJ148" s="60">
        <f t="shared" si="107"/>
        <v>675</v>
      </c>
      <c r="AK148" s="60">
        <f t="shared" si="108"/>
        <v>0</v>
      </c>
      <c r="AL148" s="60">
        <f t="shared" si="109"/>
        <v>675</v>
      </c>
      <c r="AM148" s="60">
        <f t="shared" si="110"/>
        <v>0</v>
      </c>
      <c r="AN148" s="60">
        <f t="shared" si="111"/>
        <v>0</v>
      </c>
      <c r="AO148" s="60">
        <f t="shared" si="112"/>
        <v>2700</v>
      </c>
    </row>
    <row r="149" spans="1:41" ht="33.75" x14ac:dyDescent="0.25">
      <c r="A149" s="48" t="s">
        <v>43</v>
      </c>
      <c r="B149" s="48" t="s">
        <v>167</v>
      </c>
      <c r="C149" s="104" t="s">
        <v>317</v>
      </c>
      <c r="D149" s="53" t="s">
        <v>225</v>
      </c>
      <c r="E149" s="114">
        <v>200</v>
      </c>
      <c r="F149" s="75" t="s">
        <v>205</v>
      </c>
      <c r="G149" s="74" t="s">
        <v>318</v>
      </c>
      <c r="H149" s="74" t="s">
        <v>277</v>
      </c>
      <c r="I149" s="55">
        <v>200</v>
      </c>
      <c r="J149" s="115">
        <v>82.6</v>
      </c>
      <c r="K149" s="74">
        <f t="shared" si="114"/>
        <v>16520</v>
      </c>
      <c r="L149" s="100" t="s">
        <v>118</v>
      </c>
      <c r="M149" s="78" t="s">
        <v>41</v>
      </c>
      <c r="N149" s="78" t="s">
        <v>172</v>
      </c>
      <c r="O149" s="78" t="s">
        <v>32</v>
      </c>
      <c r="Q149" s="51"/>
      <c r="R149" s="51">
        <v>50</v>
      </c>
      <c r="T149" s="51">
        <v>50</v>
      </c>
      <c r="U149" s="51"/>
      <c r="W149" s="51">
        <v>50</v>
      </c>
      <c r="X149" s="51"/>
      <c r="Y149" s="51">
        <v>50</v>
      </c>
      <c r="Z149" s="51"/>
      <c r="AA149" s="51"/>
      <c r="AB149" s="58">
        <f t="shared" si="99"/>
        <v>200</v>
      </c>
      <c r="AC149" s="60">
        <f t="shared" si="100"/>
        <v>0</v>
      </c>
      <c r="AD149" s="60">
        <f t="shared" si="101"/>
        <v>0</v>
      </c>
      <c r="AE149" s="60">
        <f t="shared" si="102"/>
        <v>4130</v>
      </c>
      <c r="AF149" s="60">
        <f t="shared" si="103"/>
        <v>0</v>
      </c>
      <c r="AG149" s="60">
        <f t="shared" si="104"/>
        <v>4130</v>
      </c>
      <c r="AH149" s="60">
        <f t="shared" si="105"/>
        <v>0</v>
      </c>
      <c r="AI149" s="60">
        <f t="shared" si="106"/>
        <v>0</v>
      </c>
      <c r="AJ149" s="60">
        <f t="shared" si="107"/>
        <v>4130</v>
      </c>
      <c r="AK149" s="60">
        <f t="shared" si="108"/>
        <v>0</v>
      </c>
      <c r="AL149" s="60">
        <f t="shared" si="109"/>
        <v>4130</v>
      </c>
      <c r="AM149" s="60">
        <f t="shared" si="110"/>
        <v>0</v>
      </c>
      <c r="AN149" s="60">
        <f t="shared" si="111"/>
        <v>0</v>
      </c>
      <c r="AO149" s="60">
        <f t="shared" si="112"/>
        <v>16520</v>
      </c>
    </row>
    <row r="150" spans="1:41" ht="33.75" x14ac:dyDescent="0.25">
      <c r="A150" s="48" t="s">
        <v>43</v>
      </c>
      <c r="B150" s="48" t="s">
        <v>167</v>
      </c>
      <c r="C150" s="104" t="s">
        <v>319</v>
      </c>
      <c r="D150" s="53" t="s">
        <v>225</v>
      </c>
      <c r="E150" s="114">
        <v>30</v>
      </c>
      <c r="F150" s="75" t="s">
        <v>205</v>
      </c>
      <c r="G150" s="74" t="s">
        <v>320</v>
      </c>
      <c r="H150" s="74" t="s">
        <v>117</v>
      </c>
      <c r="I150" s="55">
        <v>30</v>
      </c>
      <c r="J150" s="115">
        <v>160</v>
      </c>
      <c r="K150" s="74">
        <f t="shared" si="114"/>
        <v>4800</v>
      </c>
      <c r="L150" s="81" t="s">
        <v>231</v>
      </c>
      <c r="M150" s="78" t="s">
        <v>41</v>
      </c>
      <c r="N150" s="78" t="s">
        <v>172</v>
      </c>
      <c r="O150" s="78" t="s">
        <v>32</v>
      </c>
      <c r="Q150" s="51"/>
      <c r="R150" s="51">
        <v>7.5</v>
      </c>
      <c r="T150" s="51">
        <v>7.5</v>
      </c>
      <c r="U150" s="51"/>
      <c r="W150" s="51">
        <v>7.5</v>
      </c>
      <c r="X150" s="51"/>
      <c r="Y150" s="51">
        <v>7.5</v>
      </c>
      <c r="Z150" s="51"/>
      <c r="AA150" s="51"/>
      <c r="AB150" s="58">
        <f t="shared" si="99"/>
        <v>30</v>
      </c>
      <c r="AC150" s="60">
        <f t="shared" si="100"/>
        <v>0</v>
      </c>
      <c r="AD150" s="60">
        <f t="shared" si="101"/>
        <v>0</v>
      </c>
      <c r="AE150" s="60">
        <f t="shared" si="102"/>
        <v>1200</v>
      </c>
      <c r="AF150" s="60">
        <f t="shared" si="103"/>
        <v>0</v>
      </c>
      <c r="AG150" s="60">
        <f t="shared" si="104"/>
        <v>1200</v>
      </c>
      <c r="AH150" s="60">
        <f t="shared" si="105"/>
        <v>0</v>
      </c>
      <c r="AI150" s="60">
        <f t="shared" si="106"/>
        <v>0</v>
      </c>
      <c r="AJ150" s="60">
        <f t="shared" si="107"/>
        <v>1200</v>
      </c>
      <c r="AK150" s="60">
        <f t="shared" si="108"/>
        <v>0</v>
      </c>
      <c r="AL150" s="60">
        <f t="shared" si="109"/>
        <v>1200</v>
      </c>
      <c r="AM150" s="60">
        <f t="shared" si="110"/>
        <v>0</v>
      </c>
      <c r="AN150" s="60">
        <f t="shared" si="111"/>
        <v>0</v>
      </c>
      <c r="AO150" s="60">
        <f t="shared" si="112"/>
        <v>4800</v>
      </c>
    </row>
    <row r="151" spans="1:41" ht="33.75" x14ac:dyDescent="0.25">
      <c r="A151" s="48" t="s">
        <v>43</v>
      </c>
      <c r="B151" s="48" t="s">
        <v>167</v>
      </c>
      <c r="C151" s="104" t="s">
        <v>321</v>
      </c>
      <c r="D151" s="53" t="s">
        <v>225</v>
      </c>
      <c r="E151" s="114">
        <v>20</v>
      </c>
      <c r="F151" s="75" t="s">
        <v>205</v>
      </c>
      <c r="G151" s="74" t="s">
        <v>322</v>
      </c>
      <c r="H151" s="74" t="s">
        <v>120</v>
      </c>
      <c r="I151" s="55">
        <v>20</v>
      </c>
      <c r="J151" s="115">
        <v>165.2</v>
      </c>
      <c r="K151" s="74">
        <f t="shared" si="114"/>
        <v>3304</v>
      </c>
      <c r="L151" s="81" t="s">
        <v>228</v>
      </c>
      <c r="M151" s="78" t="s">
        <v>41</v>
      </c>
      <c r="N151" s="78" t="s">
        <v>172</v>
      </c>
      <c r="O151" s="78" t="s">
        <v>32</v>
      </c>
      <c r="Q151" s="51"/>
      <c r="R151" s="51">
        <v>5</v>
      </c>
      <c r="T151" s="51">
        <v>5</v>
      </c>
      <c r="U151" s="51"/>
      <c r="W151" s="51">
        <v>5</v>
      </c>
      <c r="X151" s="51"/>
      <c r="Y151" s="51">
        <v>5</v>
      </c>
      <c r="Z151" s="51"/>
      <c r="AA151" s="51"/>
      <c r="AB151" s="58">
        <f t="shared" si="99"/>
        <v>20</v>
      </c>
      <c r="AC151" s="60">
        <f t="shared" si="100"/>
        <v>0</v>
      </c>
      <c r="AD151" s="60">
        <f t="shared" si="101"/>
        <v>0</v>
      </c>
      <c r="AE151" s="60">
        <f t="shared" si="102"/>
        <v>826</v>
      </c>
      <c r="AF151" s="60">
        <f t="shared" si="103"/>
        <v>0</v>
      </c>
      <c r="AG151" s="60">
        <f t="shared" si="104"/>
        <v>826</v>
      </c>
      <c r="AH151" s="60">
        <f t="shared" si="105"/>
        <v>0</v>
      </c>
      <c r="AI151" s="60">
        <f t="shared" si="106"/>
        <v>0</v>
      </c>
      <c r="AJ151" s="60">
        <f t="shared" si="107"/>
        <v>826</v>
      </c>
      <c r="AK151" s="60">
        <f t="shared" si="108"/>
        <v>0</v>
      </c>
      <c r="AL151" s="60">
        <f t="shared" si="109"/>
        <v>826</v>
      </c>
      <c r="AM151" s="60">
        <f t="shared" si="110"/>
        <v>0</v>
      </c>
      <c r="AN151" s="60">
        <f t="shared" si="111"/>
        <v>0</v>
      </c>
      <c r="AO151" s="60">
        <f t="shared" si="112"/>
        <v>3304</v>
      </c>
    </row>
    <row r="152" spans="1:41" ht="33.75" x14ac:dyDescent="0.25">
      <c r="A152" s="48" t="s">
        <v>43</v>
      </c>
      <c r="B152" s="48" t="s">
        <v>167</v>
      </c>
      <c r="C152" s="104" t="s">
        <v>323</v>
      </c>
      <c r="D152" s="53" t="s">
        <v>225</v>
      </c>
      <c r="E152" s="114">
        <v>20</v>
      </c>
      <c r="F152" s="75" t="s">
        <v>205</v>
      </c>
      <c r="G152" s="74" t="s">
        <v>324</v>
      </c>
      <c r="H152" s="74" t="s">
        <v>117</v>
      </c>
      <c r="I152" s="55">
        <v>20</v>
      </c>
      <c r="J152" s="115">
        <v>560</v>
      </c>
      <c r="K152" s="74">
        <f t="shared" si="114"/>
        <v>11200</v>
      </c>
      <c r="L152" s="81" t="s">
        <v>228</v>
      </c>
      <c r="M152" s="78" t="s">
        <v>41</v>
      </c>
      <c r="N152" s="78" t="s">
        <v>172</v>
      </c>
      <c r="O152" s="78" t="s">
        <v>32</v>
      </c>
      <c r="Q152" s="51"/>
      <c r="R152" s="51">
        <v>5</v>
      </c>
      <c r="T152" s="51">
        <v>5</v>
      </c>
      <c r="U152" s="51"/>
      <c r="W152" s="51">
        <v>5</v>
      </c>
      <c r="X152" s="51"/>
      <c r="Y152" s="51">
        <v>5</v>
      </c>
      <c r="Z152" s="51"/>
      <c r="AA152" s="51"/>
      <c r="AB152" s="58">
        <f t="shared" si="99"/>
        <v>20</v>
      </c>
      <c r="AC152" s="60">
        <f t="shared" si="100"/>
        <v>0</v>
      </c>
      <c r="AD152" s="60">
        <f t="shared" si="101"/>
        <v>0</v>
      </c>
      <c r="AE152" s="60">
        <f t="shared" si="102"/>
        <v>2800</v>
      </c>
      <c r="AF152" s="60">
        <f t="shared" si="103"/>
        <v>0</v>
      </c>
      <c r="AG152" s="60">
        <f t="shared" si="104"/>
        <v>2800</v>
      </c>
      <c r="AH152" s="60">
        <f t="shared" si="105"/>
        <v>0</v>
      </c>
      <c r="AI152" s="60">
        <f t="shared" si="106"/>
        <v>0</v>
      </c>
      <c r="AJ152" s="60">
        <f t="shared" si="107"/>
        <v>2800</v>
      </c>
      <c r="AK152" s="60">
        <f t="shared" si="108"/>
        <v>0</v>
      </c>
      <c r="AL152" s="60">
        <f t="shared" si="109"/>
        <v>2800</v>
      </c>
      <c r="AM152" s="60">
        <f t="shared" si="110"/>
        <v>0</v>
      </c>
      <c r="AN152" s="60">
        <f t="shared" si="111"/>
        <v>0</v>
      </c>
      <c r="AO152" s="60">
        <f t="shared" si="112"/>
        <v>11200</v>
      </c>
    </row>
    <row r="153" spans="1:41" ht="33.75" x14ac:dyDescent="0.25">
      <c r="A153" s="48" t="s">
        <v>43</v>
      </c>
      <c r="B153" s="48" t="s">
        <v>167</v>
      </c>
      <c r="C153" s="104" t="s">
        <v>325</v>
      </c>
      <c r="D153" s="53" t="s">
        <v>225</v>
      </c>
      <c r="E153" s="114">
        <v>500</v>
      </c>
      <c r="F153" s="75" t="s">
        <v>205</v>
      </c>
      <c r="G153" s="74" t="s">
        <v>326</v>
      </c>
      <c r="H153" s="74" t="s">
        <v>120</v>
      </c>
      <c r="I153" s="55">
        <v>500</v>
      </c>
      <c r="J153" s="115">
        <v>26.549999999999997</v>
      </c>
      <c r="K153" s="74">
        <f t="shared" si="114"/>
        <v>13274.999999999998</v>
      </c>
      <c r="L153" s="81" t="s">
        <v>258</v>
      </c>
      <c r="M153" s="78" t="s">
        <v>41</v>
      </c>
      <c r="N153" s="78" t="s">
        <v>172</v>
      </c>
      <c r="O153" s="78" t="s">
        <v>32</v>
      </c>
      <c r="Q153" s="51"/>
      <c r="R153" s="51">
        <v>125</v>
      </c>
      <c r="T153" s="51">
        <v>125</v>
      </c>
      <c r="U153" s="51"/>
      <c r="W153" s="51">
        <v>125</v>
      </c>
      <c r="X153" s="51"/>
      <c r="Y153" s="51">
        <v>125</v>
      </c>
      <c r="Z153" s="51"/>
      <c r="AA153" s="51"/>
      <c r="AB153" s="58">
        <f t="shared" si="99"/>
        <v>500</v>
      </c>
      <c r="AC153" s="60">
        <f t="shared" si="100"/>
        <v>0</v>
      </c>
      <c r="AD153" s="60">
        <f t="shared" si="101"/>
        <v>0</v>
      </c>
      <c r="AE153" s="60">
        <f t="shared" si="102"/>
        <v>3318.7499999999995</v>
      </c>
      <c r="AF153" s="60">
        <f t="shared" si="103"/>
        <v>0</v>
      </c>
      <c r="AG153" s="60">
        <f t="shared" si="104"/>
        <v>3318.7499999999995</v>
      </c>
      <c r="AH153" s="60">
        <f t="shared" si="105"/>
        <v>0</v>
      </c>
      <c r="AI153" s="60">
        <f t="shared" si="106"/>
        <v>0</v>
      </c>
      <c r="AJ153" s="60">
        <f t="shared" si="107"/>
        <v>3318.7499999999995</v>
      </c>
      <c r="AK153" s="60">
        <f t="shared" si="108"/>
        <v>0</v>
      </c>
      <c r="AL153" s="60">
        <f t="shared" si="109"/>
        <v>3318.7499999999995</v>
      </c>
      <c r="AM153" s="60">
        <f t="shared" si="110"/>
        <v>0</v>
      </c>
      <c r="AN153" s="60">
        <f t="shared" si="111"/>
        <v>0</v>
      </c>
      <c r="AO153" s="60">
        <f t="shared" si="112"/>
        <v>13274.999999999998</v>
      </c>
    </row>
    <row r="154" spans="1:41" ht="33.75" x14ac:dyDescent="0.25">
      <c r="A154" s="48" t="s">
        <v>43</v>
      </c>
      <c r="B154" s="48" t="s">
        <v>167</v>
      </c>
      <c r="C154" s="104" t="s">
        <v>327</v>
      </c>
      <c r="D154" s="53" t="s">
        <v>225</v>
      </c>
      <c r="E154" s="114">
        <v>5</v>
      </c>
      <c r="F154" s="75" t="s">
        <v>205</v>
      </c>
      <c r="G154" s="74" t="s">
        <v>328</v>
      </c>
      <c r="H154" s="74" t="s">
        <v>117</v>
      </c>
      <c r="I154" s="55">
        <v>5</v>
      </c>
      <c r="J154" s="115">
        <v>584.1</v>
      </c>
      <c r="K154" s="74">
        <f t="shared" si="114"/>
        <v>2920.5</v>
      </c>
      <c r="L154" s="81" t="s">
        <v>258</v>
      </c>
      <c r="M154" s="78" t="s">
        <v>41</v>
      </c>
      <c r="N154" s="78" t="s">
        <v>172</v>
      </c>
      <c r="O154" s="78" t="s">
        <v>32</v>
      </c>
      <c r="Q154" s="51"/>
      <c r="R154" s="51">
        <v>1.25</v>
      </c>
      <c r="T154" s="51">
        <v>1.25</v>
      </c>
      <c r="U154" s="51"/>
      <c r="W154" s="51">
        <v>1.25</v>
      </c>
      <c r="X154" s="51"/>
      <c r="Y154" s="51">
        <v>1.25</v>
      </c>
      <c r="Z154" s="51"/>
      <c r="AA154" s="51"/>
      <c r="AB154" s="58">
        <f t="shared" si="99"/>
        <v>5</v>
      </c>
      <c r="AC154" s="60">
        <f t="shared" si="100"/>
        <v>0</v>
      </c>
      <c r="AD154" s="60">
        <f t="shared" si="101"/>
        <v>0</v>
      </c>
      <c r="AE154" s="60">
        <f t="shared" si="102"/>
        <v>730.125</v>
      </c>
      <c r="AF154" s="60">
        <f t="shared" si="103"/>
        <v>0</v>
      </c>
      <c r="AG154" s="60">
        <f t="shared" si="104"/>
        <v>730.125</v>
      </c>
      <c r="AH154" s="60">
        <f t="shared" si="105"/>
        <v>0</v>
      </c>
      <c r="AI154" s="60">
        <f t="shared" si="106"/>
        <v>0</v>
      </c>
      <c r="AJ154" s="60">
        <f t="shared" si="107"/>
        <v>730.125</v>
      </c>
      <c r="AK154" s="60">
        <f t="shared" si="108"/>
        <v>0</v>
      </c>
      <c r="AL154" s="60">
        <f t="shared" si="109"/>
        <v>730.125</v>
      </c>
      <c r="AM154" s="60">
        <f t="shared" si="110"/>
        <v>0</v>
      </c>
      <c r="AN154" s="60">
        <f t="shared" si="111"/>
        <v>0</v>
      </c>
      <c r="AO154" s="60">
        <f t="shared" si="112"/>
        <v>2920.5</v>
      </c>
    </row>
    <row r="155" spans="1:41" ht="33.75" x14ac:dyDescent="0.25">
      <c r="A155" s="48" t="s">
        <v>43</v>
      </c>
      <c r="B155" s="48" t="s">
        <v>167</v>
      </c>
      <c r="C155" s="104" t="s">
        <v>329</v>
      </c>
      <c r="D155" s="53" t="s">
        <v>225</v>
      </c>
      <c r="E155" s="114">
        <v>200</v>
      </c>
      <c r="F155" s="75" t="s">
        <v>205</v>
      </c>
      <c r="G155" s="74" t="s">
        <v>330</v>
      </c>
      <c r="H155" s="74" t="s">
        <v>234</v>
      </c>
      <c r="I155" s="55">
        <v>200</v>
      </c>
      <c r="J155" s="115">
        <v>76.7</v>
      </c>
      <c r="K155" s="74">
        <f t="shared" si="114"/>
        <v>15340</v>
      </c>
      <c r="L155" s="81" t="s">
        <v>258</v>
      </c>
      <c r="M155" s="78" t="s">
        <v>41</v>
      </c>
      <c r="N155" s="78" t="s">
        <v>172</v>
      </c>
      <c r="O155" s="78" t="s">
        <v>32</v>
      </c>
      <c r="Q155" s="51"/>
      <c r="R155" s="51">
        <v>50</v>
      </c>
      <c r="T155" s="51">
        <v>50</v>
      </c>
      <c r="U155" s="51"/>
      <c r="W155" s="51">
        <v>50</v>
      </c>
      <c r="X155" s="51"/>
      <c r="Y155" s="51">
        <v>50</v>
      </c>
      <c r="Z155" s="51"/>
      <c r="AA155" s="51"/>
      <c r="AB155" s="58">
        <f t="shared" ref="AB155:AB218" si="115">+SUM(P155:AA155)</f>
        <v>200</v>
      </c>
      <c r="AC155" s="60">
        <f t="shared" ref="AC155:AC218" si="116">+P155*J155</f>
        <v>0</v>
      </c>
      <c r="AD155" s="60">
        <f t="shared" ref="AD155:AD218" si="117">+Q155*J155</f>
        <v>0</v>
      </c>
      <c r="AE155" s="60">
        <f t="shared" ref="AE155:AE218" si="118">+R155*J155</f>
        <v>3835</v>
      </c>
      <c r="AF155" s="60">
        <f t="shared" ref="AF155:AF218" si="119">+S155*J155</f>
        <v>0</v>
      </c>
      <c r="AG155" s="60">
        <f t="shared" ref="AG155:AG218" si="120">+T155*J155</f>
        <v>3835</v>
      </c>
      <c r="AH155" s="60">
        <f t="shared" ref="AH155:AH218" si="121">+U155*J155</f>
        <v>0</v>
      </c>
      <c r="AI155" s="60">
        <f t="shared" ref="AI155:AI218" si="122">+V155*J155</f>
        <v>0</v>
      </c>
      <c r="AJ155" s="60">
        <f t="shared" ref="AJ155:AJ218" si="123">+W155*J155</f>
        <v>3835</v>
      </c>
      <c r="AK155" s="60">
        <f t="shared" ref="AK155:AK218" si="124">+X155*J155</f>
        <v>0</v>
      </c>
      <c r="AL155" s="60">
        <f t="shared" ref="AL155:AL218" si="125">+Y155*J155</f>
        <v>3835</v>
      </c>
      <c r="AM155" s="60">
        <f t="shared" ref="AM155:AM218" si="126">+Z155*J155</f>
        <v>0</v>
      </c>
      <c r="AN155" s="60">
        <f t="shared" ref="AN155:AN218" si="127">+AA155*J155</f>
        <v>0</v>
      </c>
      <c r="AO155" s="60">
        <f t="shared" ref="AO155:AO218" si="128">SUM(AC155:AN155)</f>
        <v>15340</v>
      </c>
    </row>
    <row r="156" spans="1:41" ht="33.75" x14ac:dyDescent="0.25">
      <c r="A156" s="48" t="s">
        <v>43</v>
      </c>
      <c r="B156" s="48" t="s">
        <v>167</v>
      </c>
      <c r="C156" s="104" t="s">
        <v>331</v>
      </c>
      <c r="D156" s="53" t="s">
        <v>225</v>
      </c>
      <c r="E156" s="114">
        <v>100</v>
      </c>
      <c r="F156" s="75" t="s">
        <v>205</v>
      </c>
      <c r="G156" s="74" t="s">
        <v>332</v>
      </c>
      <c r="H156" s="74" t="s">
        <v>333</v>
      </c>
      <c r="I156" s="55">
        <v>100</v>
      </c>
      <c r="J156" s="115">
        <v>76.7</v>
      </c>
      <c r="K156" s="74">
        <f t="shared" si="114"/>
        <v>7670</v>
      </c>
      <c r="L156" s="81" t="s">
        <v>258</v>
      </c>
      <c r="M156" s="78" t="s">
        <v>41</v>
      </c>
      <c r="N156" s="78" t="s">
        <v>172</v>
      </c>
      <c r="O156" s="78" t="s">
        <v>32</v>
      </c>
      <c r="Q156" s="51"/>
      <c r="R156" s="51">
        <v>25</v>
      </c>
      <c r="T156" s="51">
        <v>25</v>
      </c>
      <c r="U156" s="51"/>
      <c r="W156" s="51">
        <v>25</v>
      </c>
      <c r="X156" s="51"/>
      <c r="Y156" s="51">
        <v>25</v>
      </c>
      <c r="Z156" s="51"/>
      <c r="AA156" s="51"/>
      <c r="AB156" s="58">
        <f t="shared" si="115"/>
        <v>100</v>
      </c>
      <c r="AC156" s="60">
        <f t="shared" si="116"/>
        <v>0</v>
      </c>
      <c r="AD156" s="60">
        <f t="shared" si="117"/>
        <v>0</v>
      </c>
      <c r="AE156" s="60">
        <f t="shared" si="118"/>
        <v>1917.5</v>
      </c>
      <c r="AF156" s="60">
        <f t="shared" si="119"/>
        <v>0</v>
      </c>
      <c r="AG156" s="60">
        <f t="shared" si="120"/>
        <v>1917.5</v>
      </c>
      <c r="AH156" s="60">
        <f t="shared" si="121"/>
        <v>0</v>
      </c>
      <c r="AI156" s="60">
        <f t="shared" si="122"/>
        <v>0</v>
      </c>
      <c r="AJ156" s="60">
        <f t="shared" si="123"/>
        <v>1917.5</v>
      </c>
      <c r="AK156" s="60">
        <f t="shared" si="124"/>
        <v>0</v>
      </c>
      <c r="AL156" s="60">
        <f t="shared" si="125"/>
        <v>1917.5</v>
      </c>
      <c r="AM156" s="60">
        <f t="shared" si="126"/>
        <v>0</v>
      </c>
      <c r="AN156" s="60">
        <f t="shared" si="127"/>
        <v>0</v>
      </c>
      <c r="AO156" s="60">
        <f t="shared" si="128"/>
        <v>7670</v>
      </c>
    </row>
    <row r="157" spans="1:41" ht="33.75" x14ac:dyDescent="0.25">
      <c r="A157" s="48" t="s">
        <v>43</v>
      </c>
      <c r="B157" s="48" t="s">
        <v>167</v>
      </c>
      <c r="C157" s="104" t="s">
        <v>334</v>
      </c>
      <c r="D157" s="116" t="s">
        <v>225</v>
      </c>
      <c r="E157" s="56">
        <v>50</v>
      </c>
      <c r="F157" s="56" t="s">
        <v>205</v>
      </c>
      <c r="G157" s="56" t="s">
        <v>335</v>
      </c>
      <c r="H157" s="56" t="s">
        <v>117</v>
      </c>
      <c r="I157" s="55">
        <v>50</v>
      </c>
      <c r="J157" s="56">
        <v>325.20800000000003</v>
      </c>
      <c r="K157" s="56">
        <f t="shared" si="114"/>
        <v>16260.400000000001</v>
      </c>
      <c r="L157" s="56" t="s">
        <v>69</v>
      </c>
      <c r="M157" s="78" t="s">
        <v>41</v>
      </c>
      <c r="N157" s="78" t="s">
        <v>172</v>
      </c>
      <c r="O157" s="78" t="s">
        <v>32</v>
      </c>
      <c r="Q157" s="51"/>
      <c r="R157" s="51">
        <v>12.5</v>
      </c>
      <c r="T157" s="51">
        <v>12.5</v>
      </c>
      <c r="U157" s="51"/>
      <c r="W157" s="51">
        <v>12.5</v>
      </c>
      <c r="X157" s="51"/>
      <c r="Y157" s="51">
        <v>12.5</v>
      </c>
      <c r="Z157" s="51"/>
      <c r="AA157" s="51"/>
      <c r="AB157" s="58">
        <f t="shared" si="115"/>
        <v>50</v>
      </c>
      <c r="AC157" s="60">
        <f t="shared" si="116"/>
        <v>0</v>
      </c>
      <c r="AD157" s="60">
        <f t="shared" si="117"/>
        <v>0</v>
      </c>
      <c r="AE157" s="60">
        <f t="shared" si="118"/>
        <v>4065.1000000000004</v>
      </c>
      <c r="AF157" s="60">
        <f t="shared" si="119"/>
        <v>0</v>
      </c>
      <c r="AG157" s="60">
        <f t="shared" si="120"/>
        <v>4065.1000000000004</v>
      </c>
      <c r="AH157" s="60">
        <f t="shared" si="121"/>
        <v>0</v>
      </c>
      <c r="AI157" s="60">
        <f t="shared" si="122"/>
        <v>0</v>
      </c>
      <c r="AJ157" s="60">
        <f t="shared" si="123"/>
        <v>4065.1000000000004</v>
      </c>
      <c r="AK157" s="60">
        <f t="shared" si="124"/>
        <v>0</v>
      </c>
      <c r="AL157" s="60">
        <f t="shared" si="125"/>
        <v>4065.1000000000004</v>
      </c>
      <c r="AM157" s="60">
        <f t="shared" si="126"/>
        <v>0</v>
      </c>
      <c r="AN157" s="60">
        <f t="shared" si="127"/>
        <v>0</v>
      </c>
      <c r="AO157" s="60">
        <f t="shared" si="128"/>
        <v>16260.400000000001</v>
      </c>
    </row>
    <row r="158" spans="1:41" ht="33.75" x14ac:dyDescent="0.25">
      <c r="A158" s="48" t="s">
        <v>43</v>
      </c>
      <c r="B158" s="48" t="s">
        <v>167</v>
      </c>
      <c r="C158" s="104" t="s">
        <v>336</v>
      </c>
      <c r="D158" s="53" t="s">
        <v>225</v>
      </c>
      <c r="E158" s="114">
        <v>10</v>
      </c>
      <c r="F158" s="75" t="s">
        <v>205</v>
      </c>
      <c r="G158" s="74" t="s">
        <v>337</v>
      </c>
      <c r="H158" s="74" t="s">
        <v>117</v>
      </c>
      <c r="I158" s="55">
        <v>10</v>
      </c>
      <c r="J158" s="115">
        <v>402.99299999999999</v>
      </c>
      <c r="K158" s="74">
        <f t="shared" si="114"/>
        <v>4029.93</v>
      </c>
      <c r="L158" s="81" t="s">
        <v>231</v>
      </c>
      <c r="M158" s="78" t="s">
        <v>41</v>
      </c>
      <c r="N158" s="78" t="s">
        <v>172</v>
      </c>
      <c r="O158" s="78" t="s">
        <v>32</v>
      </c>
      <c r="Q158" s="51"/>
      <c r="R158" s="51">
        <v>2.5</v>
      </c>
      <c r="T158" s="51">
        <v>2.5</v>
      </c>
      <c r="U158" s="51"/>
      <c r="W158" s="51">
        <v>2.5</v>
      </c>
      <c r="X158" s="51"/>
      <c r="Y158" s="51">
        <v>2.5</v>
      </c>
      <c r="Z158" s="51"/>
      <c r="AA158" s="51"/>
      <c r="AB158" s="58">
        <f t="shared" si="115"/>
        <v>10</v>
      </c>
      <c r="AC158" s="60">
        <f t="shared" si="116"/>
        <v>0</v>
      </c>
      <c r="AD158" s="60">
        <f t="shared" si="117"/>
        <v>0</v>
      </c>
      <c r="AE158" s="60">
        <f t="shared" si="118"/>
        <v>1007.4825</v>
      </c>
      <c r="AF158" s="60">
        <f t="shared" si="119"/>
        <v>0</v>
      </c>
      <c r="AG158" s="60">
        <f t="shared" si="120"/>
        <v>1007.4825</v>
      </c>
      <c r="AH158" s="60">
        <f t="shared" si="121"/>
        <v>0</v>
      </c>
      <c r="AI158" s="60">
        <f t="shared" si="122"/>
        <v>0</v>
      </c>
      <c r="AJ158" s="60">
        <f t="shared" si="123"/>
        <v>1007.4825</v>
      </c>
      <c r="AK158" s="60">
        <f t="shared" si="124"/>
        <v>0</v>
      </c>
      <c r="AL158" s="60">
        <f t="shared" si="125"/>
        <v>1007.4825</v>
      </c>
      <c r="AM158" s="60">
        <f t="shared" si="126"/>
        <v>0</v>
      </c>
      <c r="AN158" s="60">
        <f t="shared" si="127"/>
        <v>0</v>
      </c>
      <c r="AO158" s="60">
        <f t="shared" si="128"/>
        <v>4029.93</v>
      </c>
    </row>
    <row r="159" spans="1:41" ht="33.75" x14ac:dyDescent="0.25">
      <c r="A159" s="48" t="s">
        <v>43</v>
      </c>
      <c r="B159" s="48" t="s">
        <v>167</v>
      </c>
      <c r="C159" s="104" t="s">
        <v>338</v>
      </c>
      <c r="D159" s="53" t="s">
        <v>225</v>
      </c>
      <c r="E159" s="114">
        <v>10</v>
      </c>
      <c r="F159" s="75" t="s">
        <v>205</v>
      </c>
      <c r="G159" s="74" t="s">
        <v>339</v>
      </c>
      <c r="H159" s="74" t="s">
        <v>117</v>
      </c>
      <c r="I159" s="55">
        <v>10</v>
      </c>
      <c r="J159" s="115">
        <v>885.11500000000001</v>
      </c>
      <c r="K159" s="74">
        <f>+J159*I159</f>
        <v>8851.15</v>
      </c>
      <c r="L159" s="81" t="s">
        <v>231</v>
      </c>
      <c r="M159" s="78" t="s">
        <v>41</v>
      </c>
      <c r="N159" s="78" t="s">
        <v>172</v>
      </c>
      <c r="O159" s="78" t="s">
        <v>32</v>
      </c>
      <c r="Q159" s="51"/>
      <c r="R159" s="51">
        <v>2.5</v>
      </c>
      <c r="T159" s="51">
        <v>2.5</v>
      </c>
      <c r="U159" s="51"/>
      <c r="W159" s="51">
        <v>2.5</v>
      </c>
      <c r="X159" s="51"/>
      <c r="Y159" s="51">
        <v>2.5</v>
      </c>
      <c r="Z159" s="51"/>
      <c r="AA159" s="51"/>
      <c r="AB159" s="58">
        <f t="shared" si="115"/>
        <v>10</v>
      </c>
      <c r="AC159" s="60">
        <f t="shared" si="116"/>
        <v>0</v>
      </c>
      <c r="AD159" s="60">
        <f t="shared" si="117"/>
        <v>0</v>
      </c>
      <c r="AE159" s="60">
        <f t="shared" si="118"/>
        <v>2212.7874999999999</v>
      </c>
      <c r="AF159" s="60">
        <f t="shared" si="119"/>
        <v>0</v>
      </c>
      <c r="AG159" s="60">
        <f t="shared" si="120"/>
        <v>2212.7874999999999</v>
      </c>
      <c r="AH159" s="60">
        <f t="shared" si="121"/>
        <v>0</v>
      </c>
      <c r="AI159" s="60">
        <f t="shared" si="122"/>
        <v>0</v>
      </c>
      <c r="AJ159" s="60">
        <f t="shared" si="123"/>
        <v>2212.7874999999999</v>
      </c>
      <c r="AK159" s="60">
        <f t="shared" si="124"/>
        <v>0</v>
      </c>
      <c r="AL159" s="60">
        <f t="shared" si="125"/>
        <v>2212.7874999999999</v>
      </c>
      <c r="AM159" s="60">
        <f t="shared" si="126"/>
        <v>0</v>
      </c>
      <c r="AN159" s="60">
        <f t="shared" si="127"/>
        <v>0</v>
      </c>
      <c r="AO159" s="60">
        <f t="shared" si="128"/>
        <v>8851.15</v>
      </c>
    </row>
    <row r="160" spans="1:41" ht="33.75" x14ac:dyDescent="0.2">
      <c r="A160" s="48" t="s">
        <v>43</v>
      </c>
      <c r="B160" s="48" t="s">
        <v>167</v>
      </c>
      <c r="C160" s="104" t="s">
        <v>340</v>
      </c>
      <c r="D160" s="53" t="s">
        <v>341</v>
      </c>
      <c r="E160" s="114">
        <v>38</v>
      </c>
      <c r="F160" s="117" t="s">
        <v>205</v>
      </c>
      <c r="G160" s="118" t="s">
        <v>342</v>
      </c>
      <c r="H160" s="118" t="s">
        <v>117</v>
      </c>
      <c r="I160" s="119">
        <v>38</v>
      </c>
      <c r="J160" s="120">
        <v>11</v>
      </c>
      <c r="K160" s="121">
        <f t="shared" ref="K160:K223" si="129">+J160*I160</f>
        <v>418</v>
      </c>
      <c r="L160" s="78" t="s">
        <v>343</v>
      </c>
      <c r="M160" s="78" t="s">
        <v>41</v>
      </c>
      <c r="N160" s="78" t="s">
        <v>172</v>
      </c>
      <c r="O160" s="78" t="s">
        <v>32</v>
      </c>
      <c r="Q160" s="51"/>
      <c r="R160" s="51">
        <v>9.5</v>
      </c>
      <c r="T160" s="51">
        <v>9.5</v>
      </c>
      <c r="U160" s="51"/>
      <c r="W160" s="51">
        <v>9.5</v>
      </c>
      <c r="X160" s="51"/>
      <c r="Y160" s="51">
        <v>9.5</v>
      </c>
      <c r="Z160" s="51"/>
      <c r="AA160" s="51"/>
      <c r="AB160" s="58">
        <f t="shared" si="115"/>
        <v>38</v>
      </c>
      <c r="AC160" s="60">
        <f t="shared" si="116"/>
        <v>0</v>
      </c>
      <c r="AD160" s="60">
        <f t="shared" si="117"/>
        <v>0</v>
      </c>
      <c r="AE160" s="60">
        <f t="shared" si="118"/>
        <v>104.5</v>
      </c>
      <c r="AF160" s="60">
        <f t="shared" si="119"/>
        <v>0</v>
      </c>
      <c r="AG160" s="60">
        <f t="shared" si="120"/>
        <v>104.5</v>
      </c>
      <c r="AH160" s="60">
        <f t="shared" si="121"/>
        <v>0</v>
      </c>
      <c r="AI160" s="60">
        <f t="shared" si="122"/>
        <v>0</v>
      </c>
      <c r="AJ160" s="60">
        <f t="shared" si="123"/>
        <v>104.5</v>
      </c>
      <c r="AK160" s="60">
        <f t="shared" si="124"/>
        <v>0</v>
      </c>
      <c r="AL160" s="60">
        <f t="shared" si="125"/>
        <v>104.5</v>
      </c>
      <c r="AM160" s="60">
        <f t="shared" si="126"/>
        <v>0</v>
      </c>
      <c r="AN160" s="60">
        <f t="shared" si="127"/>
        <v>0</v>
      </c>
      <c r="AO160" s="60">
        <f t="shared" si="128"/>
        <v>418</v>
      </c>
    </row>
    <row r="161" spans="1:41" ht="33.75" x14ac:dyDescent="0.2">
      <c r="A161" s="48" t="s">
        <v>43</v>
      </c>
      <c r="B161" s="48" t="s">
        <v>167</v>
      </c>
      <c r="C161" s="104" t="s">
        <v>344</v>
      </c>
      <c r="D161" s="53" t="s">
        <v>341</v>
      </c>
      <c r="E161" s="114">
        <v>18</v>
      </c>
      <c r="F161" s="117" t="s">
        <v>205</v>
      </c>
      <c r="G161" s="118" t="s">
        <v>345</v>
      </c>
      <c r="H161" s="118" t="s">
        <v>346</v>
      </c>
      <c r="I161" s="119">
        <v>18</v>
      </c>
      <c r="J161" s="120">
        <v>74</v>
      </c>
      <c r="K161" s="121">
        <f t="shared" si="129"/>
        <v>1332</v>
      </c>
      <c r="L161" s="100" t="s">
        <v>343</v>
      </c>
      <c r="M161" s="78" t="s">
        <v>41</v>
      </c>
      <c r="N161" s="78" t="s">
        <v>172</v>
      </c>
      <c r="O161" s="78" t="s">
        <v>32</v>
      </c>
      <c r="Q161" s="51"/>
      <c r="R161" s="51">
        <v>4.5</v>
      </c>
      <c r="T161" s="51">
        <v>4.5</v>
      </c>
      <c r="U161" s="51"/>
      <c r="W161" s="51">
        <v>4.5</v>
      </c>
      <c r="X161" s="51"/>
      <c r="Y161" s="51">
        <v>4.5</v>
      </c>
      <c r="Z161" s="51"/>
      <c r="AA161" s="51"/>
      <c r="AB161" s="58">
        <f t="shared" si="115"/>
        <v>18</v>
      </c>
      <c r="AC161" s="60">
        <f t="shared" si="116"/>
        <v>0</v>
      </c>
      <c r="AD161" s="60">
        <f t="shared" si="117"/>
        <v>0</v>
      </c>
      <c r="AE161" s="60">
        <f t="shared" si="118"/>
        <v>333</v>
      </c>
      <c r="AF161" s="60">
        <f t="shared" si="119"/>
        <v>0</v>
      </c>
      <c r="AG161" s="60">
        <f t="shared" si="120"/>
        <v>333</v>
      </c>
      <c r="AH161" s="60">
        <f t="shared" si="121"/>
        <v>0</v>
      </c>
      <c r="AI161" s="60">
        <f t="shared" si="122"/>
        <v>0</v>
      </c>
      <c r="AJ161" s="60">
        <f t="shared" si="123"/>
        <v>333</v>
      </c>
      <c r="AK161" s="60">
        <f t="shared" si="124"/>
        <v>0</v>
      </c>
      <c r="AL161" s="60">
        <f t="shared" si="125"/>
        <v>333</v>
      </c>
      <c r="AM161" s="60">
        <f t="shared" si="126"/>
        <v>0</v>
      </c>
      <c r="AN161" s="60">
        <f t="shared" si="127"/>
        <v>0</v>
      </c>
      <c r="AO161" s="60">
        <f t="shared" si="128"/>
        <v>1332</v>
      </c>
    </row>
    <row r="162" spans="1:41" ht="33.75" x14ac:dyDescent="0.2">
      <c r="A162" s="48" t="s">
        <v>43</v>
      </c>
      <c r="B162" s="48" t="s">
        <v>167</v>
      </c>
      <c r="C162" s="104" t="s">
        <v>347</v>
      </c>
      <c r="D162" s="53" t="s">
        <v>341</v>
      </c>
      <c r="E162" s="114">
        <v>1168.2</v>
      </c>
      <c r="F162" s="117" t="s">
        <v>205</v>
      </c>
      <c r="G162" s="118" t="s">
        <v>348</v>
      </c>
      <c r="H162" s="118" t="s">
        <v>117</v>
      </c>
      <c r="I162" s="119">
        <v>1168.2</v>
      </c>
      <c r="J162" s="122">
        <v>8</v>
      </c>
      <c r="K162" s="121">
        <f t="shared" si="129"/>
        <v>9345.6</v>
      </c>
      <c r="L162" s="81" t="s">
        <v>121</v>
      </c>
      <c r="M162" s="78" t="s">
        <v>41</v>
      </c>
      <c r="N162" s="78" t="s">
        <v>172</v>
      </c>
      <c r="O162" s="78" t="s">
        <v>32</v>
      </c>
      <c r="Q162" s="51"/>
      <c r="R162" s="51">
        <v>292.05</v>
      </c>
      <c r="T162" s="51">
        <v>292.05</v>
      </c>
      <c r="U162" s="51"/>
      <c r="W162" s="51">
        <v>292.05</v>
      </c>
      <c r="X162" s="51"/>
      <c r="Y162" s="51">
        <v>292.05</v>
      </c>
      <c r="Z162" s="51"/>
      <c r="AA162" s="51"/>
      <c r="AB162" s="58">
        <f t="shared" si="115"/>
        <v>1168.2</v>
      </c>
      <c r="AC162" s="60">
        <f t="shared" si="116"/>
        <v>0</v>
      </c>
      <c r="AD162" s="60">
        <f t="shared" si="117"/>
        <v>0</v>
      </c>
      <c r="AE162" s="60">
        <f t="shared" si="118"/>
        <v>2336.4</v>
      </c>
      <c r="AF162" s="60">
        <f t="shared" si="119"/>
        <v>0</v>
      </c>
      <c r="AG162" s="60">
        <f t="shared" si="120"/>
        <v>2336.4</v>
      </c>
      <c r="AH162" s="60">
        <f t="shared" si="121"/>
        <v>0</v>
      </c>
      <c r="AI162" s="60">
        <f t="shared" si="122"/>
        <v>0</v>
      </c>
      <c r="AJ162" s="60">
        <f t="shared" si="123"/>
        <v>2336.4</v>
      </c>
      <c r="AK162" s="60">
        <f t="shared" si="124"/>
        <v>0</v>
      </c>
      <c r="AL162" s="60">
        <f t="shared" si="125"/>
        <v>2336.4</v>
      </c>
      <c r="AM162" s="60">
        <f t="shared" si="126"/>
        <v>0</v>
      </c>
      <c r="AN162" s="60">
        <f t="shared" si="127"/>
        <v>0</v>
      </c>
      <c r="AO162" s="60">
        <f t="shared" si="128"/>
        <v>9345.6</v>
      </c>
    </row>
    <row r="163" spans="1:41" ht="33.75" x14ac:dyDescent="0.2">
      <c r="A163" s="48" t="s">
        <v>43</v>
      </c>
      <c r="B163" s="48" t="s">
        <v>167</v>
      </c>
      <c r="C163" s="104" t="s">
        <v>349</v>
      </c>
      <c r="D163" s="53" t="s">
        <v>341</v>
      </c>
      <c r="E163" s="114">
        <v>365.8</v>
      </c>
      <c r="F163" s="117" t="s">
        <v>205</v>
      </c>
      <c r="G163" s="118" t="s">
        <v>350</v>
      </c>
      <c r="H163" s="118" t="s">
        <v>117</v>
      </c>
      <c r="I163" s="119">
        <v>365.8</v>
      </c>
      <c r="J163" s="122">
        <v>15</v>
      </c>
      <c r="K163" s="121">
        <f t="shared" si="129"/>
        <v>5487</v>
      </c>
      <c r="L163" s="81" t="s">
        <v>121</v>
      </c>
      <c r="M163" s="78" t="s">
        <v>41</v>
      </c>
      <c r="N163" s="78" t="s">
        <v>172</v>
      </c>
      <c r="O163" s="78" t="s">
        <v>32</v>
      </c>
      <c r="Q163" s="51"/>
      <c r="R163" s="51">
        <v>91.45</v>
      </c>
      <c r="T163" s="51">
        <v>91.45</v>
      </c>
      <c r="U163" s="51"/>
      <c r="W163" s="51">
        <v>91.45</v>
      </c>
      <c r="X163" s="51"/>
      <c r="Y163" s="51">
        <v>91.45</v>
      </c>
      <c r="Z163" s="51"/>
      <c r="AA163" s="51"/>
      <c r="AB163" s="58">
        <f t="shared" si="115"/>
        <v>365.8</v>
      </c>
      <c r="AC163" s="60">
        <f t="shared" si="116"/>
        <v>0</v>
      </c>
      <c r="AD163" s="60">
        <f t="shared" si="117"/>
        <v>0</v>
      </c>
      <c r="AE163" s="60">
        <f t="shared" si="118"/>
        <v>1371.75</v>
      </c>
      <c r="AF163" s="60">
        <f t="shared" si="119"/>
        <v>0</v>
      </c>
      <c r="AG163" s="60">
        <f t="shared" si="120"/>
        <v>1371.75</v>
      </c>
      <c r="AH163" s="60">
        <f t="shared" si="121"/>
        <v>0</v>
      </c>
      <c r="AI163" s="60">
        <f t="shared" si="122"/>
        <v>0</v>
      </c>
      <c r="AJ163" s="60">
        <f t="shared" si="123"/>
        <v>1371.75</v>
      </c>
      <c r="AK163" s="60">
        <f t="shared" si="124"/>
        <v>0</v>
      </c>
      <c r="AL163" s="60">
        <f t="shared" si="125"/>
        <v>1371.75</v>
      </c>
      <c r="AM163" s="60">
        <f t="shared" si="126"/>
        <v>0</v>
      </c>
      <c r="AN163" s="60">
        <f t="shared" si="127"/>
        <v>0</v>
      </c>
      <c r="AO163" s="60">
        <f t="shared" si="128"/>
        <v>5487</v>
      </c>
    </row>
    <row r="164" spans="1:41" ht="33.75" x14ac:dyDescent="0.2">
      <c r="A164" s="48" t="s">
        <v>43</v>
      </c>
      <c r="B164" s="48" t="s">
        <v>167</v>
      </c>
      <c r="C164" s="104" t="s">
        <v>351</v>
      </c>
      <c r="D164" s="53" t="s">
        <v>341</v>
      </c>
      <c r="E164" s="114">
        <v>50</v>
      </c>
      <c r="F164" s="117" t="s">
        <v>205</v>
      </c>
      <c r="G164" s="118" t="s">
        <v>352</v>
      </c>
      <c r="H164" s="118" t="s">
        <v>227</v>
      </c>
      <c r="I164" s="119">
        <v>50</v>
      </c>
      <c r="J164" s="120">
        <v>145</v>
      </c>
      <c r="K164" s="121">
        <f t="shared" si="129"/>
        <v>7250</v>
      </c>
      <c r="L164" s="81" t="s">
        <v>121</v>
      </c>
      <c r="M164" s="78" t="s">
        <v>41</v>
      </c>
      <c r="N164" s="78" t="s">
        <v>172</v>
      </c>
      <c r="O164" s="78" t="s">
        <v>32</v>
      </c>
      <c r="Q164" s="51"/>
      <c r="R164" s="51">
        <v>12.5</v>
      </c>
      <c r="T164" s="51">
        <v>12.5</v>
      </c>
      <c r="U164" s="51"/>
      <c r="W164" s="51">
        <v>12.5</v>
      </c>
      <c r="X164" s="51"/>
      <c r="Y164" s="51">
        <v>12.5</v>
      </c>
      <c r="Z164" s="51"/>
      <c r="AA164" s="51"/>
      <c r="AB164" s="58">
        <f t="shared" si="115"/>
        <v>50</v>
      </c>
      <c r="AC164" s="60">
        <f t="shared" si="116"/>
        <v>0</v>
      </c>
      <c r="AD164" s="60">
        <f t="shared" si="117"/>
        <v>0</v>
      </c>
      <c r="AE164" s="60">
        <f t="shared" si="118"/>
        <v>1812.5</v>
      </c>
      <c r="AF164" s="60">
        <f t="shared" si="119"/>
        <v>0</v>
      </c>
      <c r="AG164" s="60">
        <f t="shared" si="120"/>
        <v>1812.5</v>
      </c>
      <c r="AH164" s="60">
        <f t="shared" si="121"/>
        <v>0</v>
      </c>
      <c r="AI164" s="60">
        <f t="shared" si="122"/>
        <v>0</v>
      </c>
      <c r="AJ164" s="60">
        <f t="shared" si="123"/>
        <v>1812.5</v>
      </c>
      <c r="AK164" s="60">
        <f t="shared" si="124"/>
        <v>0</v>
      </c>
      <c r="AL164" s="60">
        <f t="shared" si="125"/>
        <v>1812.5</v>
      </c>
      <c r="AM164" s="60">
        <f t="shared" si="126"/>
        <v>0</v>
      </c>
      <c r="AN164" s="60">
        <f t="shared" si="127"/>
        <v>0</v>
      </c>
      <c r="AO164" s="60">
        <f t="shared" si="128"/>
        <v>7250</v>
      </c>
    </row>
    <row r="165" spans="1:41" ht="33.75" x14ac:dyDescent="0.2">
      <c r="A165" s="48" t="s">
        <v>43</v>
      </c>
      <c r="B165" s="48" t="s">
        <v>167</v>
      </c>
      <c r="C165" s="104" t="s">
        <v>353</v>
      </c>
      <c r="D165" s="53" t="s">
        <v>341</v>
      </c>
      <c r="E165" s="114">
        <v>2.5</v>
      </c>
      <c r="F165" s="117" t="s">
        <v>205</v>
      </c>
      <c r="G165" s="118" t="s">
        <v>119</v>
      </c>
      <c r="H165" s="118" t="s">
        <v>117</v>
      </c>
      <c r="I165" s="119">
        <v>2.5</v>
      </c>
      <c r="J165" s="120">
        <v>300</v>
      </c>
      <c r="K165" s="61">
        <f t="shared" si="129"/>
        <v>750</v>
      </c>
      <c r="L165" s="81" t="s">
        <v>121</v>
      </c>
      <c r="M165" s="78" t="s">
        <v>41</v>
      </c>
      <c r="N165" s="78" t="s">
        <v>172</v>
      </c>
      <c r="O165" s="78" t="s">
        <v>32</v>
      </c>
      <c r="Q165" s="51"/>
      <c r="R165" s="51">
        <v>0.625</v>
      </c>
      <c r="T165" s="51">
        <v>0.625</v>
      </c>
      <c r="U165" s="51"/>
      <c r="W165" s="51">
        <v>0.625</v>
      </c>
      <c r="X165" s="51"/>
      <c r="Y165" s="51">
        <v>0.625</v>
      </c>
      <c r="Z165" s="51"/>
      <c r="AA165" s="51"/>
      <c r="AB165" s="58">
        <f t="shared" si="115"/>
        <v>2.5</v>
      </c>
      <c r="AC165" s="60">
        <f t="shared" si="116"/>
        <v>0</v>
      </c>
      <c r="AD165" s="60">
        <f t="shared" si="117"/>
        <v>0</v>
      </c>
      <c r="AE165" s="60">
        <f t="shared" si="118"/>
        <v>187.5</v>
      </c>
      <c r="AF165" s="60">
        <f t="shared" si="119"/>
        <v>0</v>
      </c>
      <c r="AG165" s="60">
        <f t="shared" si="120"/>
        <v>187.5</v>
      </c>
      <c r="AH165" s="60">
        <f t="shared" si="121"/>
        <v>0</v>
      </c>
      <c r="AI165" s="60">
        <f t="shared" si="122"/>
        <v>0</v>
      </c>
      <c r="AJ165" s="60">
        <f t="shared" si="123"/>
        <v>187.5</v>
      </c>
      <c r="AK165" s="60">
        <f t="shared" si="124"/>
        <v>0</v>
      </c>
      <c r="AL165" s="60">
        <f t="shared" si="125"/>
        <v>187.5</v>
      </c>
      <c r="AM165" s="60">
        <f t="shared" si="126"/>
        <v>0</v>
      </c>
      <c r="AN165" s="60">
        <f t="shared" si="127"/>
        <v>0</v>
      </c>
      <c r="AO165" s="60">
        <f t="shared" si="128"/>
        <v>750</v>
      </c>
    </row>
    <row r="166" spans="1:41" ht="33.75" x14ac:dyDescent="0.2">
      <c r="A166" s="48" t="s">
        <v>43</v>
      </c>
      <c r="B166" s="48" t="s">
        <v>167</v>
      </c>
      <c r="C166" s="104" t="s">
        <v>354</v>
      </c>
      <c r="D166" s="53" t="s">
        <v>341</v>
      </c>
      <c r="E166" s="114">
        <v>2.5</v>
      </c>
      <c r="F166" s="117" t="s">
        <v>205</v>
      </c>
      <c r="G166" s="118" t="s">
        <v>355</v>
      </c>
      <c r="H166" s="118" t="s">
        <v>117</v>
      </c>
      <c r="I166" s="119">
        <v>2.5</v>
      </c>
      <c r="J166" s="120">
        <v>300</v>
      </c>
      <c r="K166" s="61">
        <f t="shared" si="129"/>
        <v>750</v>
      </c>
      <c r="L166" s="81" t="s">
        <v>121</v>
      </c>
      <c r="M166" s="78" t="s">
        <v>41</v>
      </c>
      <c r="N166" s="78" t="s">
        <v>172</v>
      </c>
      <c r="O166" s="78" t="s">
        <v>32</v>
      </c>
      <c r="Q166" s="51"/>
      <c r="R166" s="51">
        <v>0.625</v>
      </c>
      <c r="T166" s="51">
        <v>0.625</v>
      </c>
      <c r="U166" s="51"/>
      <c r="W166" s="51">
        <v>0.625</v>
      </c>
      <c r="X166" s="51"/>
      <c r="Y166" s="51">
        <v>0.625</v>
      </c>
      <c r="Z166" s="51"/>
      <c r="AA166" s="51"/>
      <c r="AB166" s="58">
        <f t="shared" si="115"/>
        <v>2.5</v>
      </c>
      <c r="AC166" s="60">
        <f t="shared" si="116"/>
        <v>0</v>
      </c>
      <c r="AD166" s="60">
        <f t="shared" si="117"/>
        <v>0</v>
      </c>
      <c r="AE166" s="60">
        <f t="shared" si="118"/>
        <v>187.5</v>
      </c>
      <c r="AF166" s="60">
        <f t="shared" si="119"/>
        <v>0</v>
      </c>
      <c r="AG166" s="60">
        <f t="shared" si="120"/>
        <v>187.5</v>
      </c>
      <c r="AH166" s="60">
        <f t="shared" si="121"/>
        <v>0</v>
      </c>
      <c r="AI166" s="60">
        <f t="shared" si="122"/>
        <v>0</v>
      </c>
      <c r="AJ166" s="60">
        <f t="shared" si="123"/>
        <v>187.5</v>
      </c>
      <c r="AK166" s="60">
        <f t="shared" si="124"/>
        <v>0</v>
      </c>
      <c r="AL166" s="60">
        <f t="shared" si="125"/>
        <v>187.5</v>
      </c>
      <c r="AM166" s="60">
        <f t="shared" si="126"/>
        <v>0</v>
      </c>
      <c r="AN166" s="60">
        <f t="shared" si="127"/>
        <v>0</v>
      </c>
      <c r="AO166" s="60">
        <f t="shared" si="128"/>
        <v>750</v>
      </c>
    </row>
    <row r="167" spans="1:41" ht="33.75" x14ac:dyDescent="0.2">
      <c r="A167" s="48" t="s">
        <v>43</v>
      </c>
      <c r="B167" s="48" t="s">
        <v>167</v>
      </c>
      <c r="C167" s="104" t="s">
        <v>356</v>
      </c>
      <c r="D167" s="53" t="s">
        <v>341</v>
      </c>
      <c r="E167" s="114">
        <v>2.5</v>
      </c>
      <c r="F167" s="117" t="s">
        <v>205</v>
      </c>
      <c r="G167" s="118" t="s">
        <v>357</v>
      </c>
      <c r="H167" s="118" t="s">
        <v>117</v>
      </c>
      <c r="I167" s="119">
        <v>2.5</v>
      </c>
      <c r="J167" s="120">
        <v>300</v>
      </c>
      <c r="K167" s="61">
        <f t="shared" si="129"/>
        <v>750</v>
      </c>
      <c r="L167" s="81" t="s">
        <v>121</v>
      </c>
      <c r="M167" s="78" t="s">
        <v>41</v>
      </c>
      <c r="N167" s="78" t="s">
        <v>172</v>
      </c>
      <c r="O167" s="78" t="s">
        <v>32</v>
      </c>
      <c r="Q167" s="51"/>
      <c r="R167" s="51">
        <v>0.625</v>
      </c>
      <c r="T167" s="51">
        <v>0.625</v>
      </c>
      <c r="U167" s="51"/>
      <c r="W167" s="51">
        <v>0.625</v>
      </c>
      <c r="X167" s="51"/>
      <c r="Y167" s="51">
        <v>0.625</v>
      </c>
      <c r="Z167" s="51"/>
      <c r="AA167" s="51"/>
      <c r="AB167" s="58">
        <f t="shared" si="115"/>
        <v>2.5</v>
      </c>
      <c r="AC167" s="60">
        <f t="shared" si="116"/>
        <v>0</v>
      </c>
      <c r="AD167" s="60">
        <f t="shared" si="117"/>
        <v>0</v>
      </c>
      <c r="AE167" s="60">
        <f t="shared" si="118"/>
        <v>187.5</v>
      </c>
      <c r="AF167" s="60">
        <f t="shared" si="119"/>
        <v>0</v>
      </c>
      <c r="AG167" s="60">
        <f t="shared" si="120"/>
        <v>187.5</v>
      </c>
      <c r="AH167" s="60">
        <f t="shared" si="121"/>
        <v>0</v>
      </c>
      <c r="AI167" s="60">
        <f t="shared" si="122"/>
        <v>0</v>
      </c>
      <c r="AJ167" s="60">
        <f t="shared" si="123"/>
        <v>187.5</v>
      </c>
      <c r="AK167" s="60">
        <f t="shared" si="124"/>
        <v>0</v>
      </c>
      <c r="AL167" s="60">
        <f t="shared" si="125"/>
        <v>187.5</v>
      </c>
      <c r="AM167" s="60">
        <f t="shared" si="126"/>
        <v>0</v>
      </c>
      <c r="AN167" s="60">
        <f t="shared" si="127"/>
        <v>0</v>
      </c>
      <c r="AO167" s="60">
        <f t="shared" si="128"/>
        <v>750</v>
      </c>
    </row>
    <row r="168" spans="1:41" ht="33.75" x14ac:dyDescent="0.2">
      <c r="A168" s="48" t="s">
        <v>43</v>
      </c>
      <c r="B168" s="48" t="s">
        <v>167</v>
      </c>
      <c r="C168" s="104" t="s">
        <v>358</v>
      </c>
      <c r="D168" s="53" t="s">
        <v>341</v>
      </c>
      <c r="E168" s="114">
        <v>100</v>
      </c>
      <c r="F168" s="117" t="s">
        <v>205</v>
      </c>
      <c r="G168" s="118" t="s">
        <v>359</v>
      </c>
      <c r="H168" s="118" t="s">
        <v>117</v>
      </c>
      <c r="I168" s="119">
        <v>100</v>
      </c>
      <c r="J168" s="120">
        <v>36</v>
      </c>
      <c r="K168" s="121">
        <f t="shared" si="129"/>
        <v>3600</v>
      </c>
      <c r="L168" s="100" t="s">
        <v>107</v>
      </c>
      <c r="M168" s="78" t="s">
        <v>41</v>
      </c>
      <c r="N168" s="78" t="s">
        <v>172</v>
      </c>
      <c r="O168" s="78" t="s">
        <v>32</v>
      </c>
      <c r="Q168" s="51"/>
      <c r="R168" s="51">
        <v>25</v>
      </c>
      <c r="T168" s="51">
        <v>25</v>
      </c>
      <c r="U168" s="51"/>
      <c r="W168" s="51">
        <v>25</v>
      </c>
      <c r="X168" s="51"/>
      <c r="Y168" s="51">
        <v>25</v>
      </c>
      <c r="Z168" s="51"/>
      <c r="AA168" s="51"/>
      <c r="AB168" s="58">
        <f t="shared" si="115"/>
        <v>100</v>
      </c>
      <c r="AC168" s="60">
        <f t="shared" si="116"/>
        <v>0</v>
      </c>
      <c r="AD168" s="60">
        <f t="shared" si="117"/>
        <v>0</v>
      </c>
      <c r="AE168" s="60">
        <f t="shared" si="118"/>
        <v>900</v>
      </c>
      <c r="AF168" s="60">
        <f t="shared" si="119"/>
        <v>0</v>
      </c>
      <c r="AG168" s="60">
        <f t="shared" si="120"/>
        <v>900</v>
      </c>
      <c r="AH168" s="60">
        <f t="shared" si="121"/>
        <v>0</v>
      </c>
      <c r="AI168" s="60">
        <f t="shared" si="122"/>
        <v>0</v>
      </c>
      <c r="AJ168" s="60">
        <f t="shared" si="123"/>
        <v>900</v>
      </c>
      <c r="AK168" s="60">
        <f t="shared" si="124"/>
        <v>0</v>
      </c>
      <c r="AL168" s="60">
        <f t="shared" si="125"/>
        <v>900</v>
      </c>
      <c r="AM168" s="60">
        <f t="shared" si="126"/>
        <v>0</v>
      </c>
      <c r="AN168" s="60">
        <f t="shared" si="127"/>
        <v>0</v>
      </c>
      <c r="AO168" s="60">
        <f t="shared" si="128"/>
        <v>3600</v>
      </c>
    </row>
    <row r="169" spans="1:41" ht="33.75" x14ac:dyDescent="0.2">
      <c r="A169" s="48" t="s">
        <v>43</v>
      </c>
      <c r="B169" s="48" t="s">
        <v>167</v>
      </c>
      <c r="C169" s="104" t="s">
        <v>360</v>
      </c>
      <c r="D169" s="53" t="s">
        <v>341</v>
      </c>
      <c r="E169" s="114">
        <v>130</v>
      </c>
      <c r="F169" s="117" t="s">
        <v>205</v>
      </c>
      <c r="G169" s="118" t="s">
        <v>361</v>
      </c>
      <c r="H169" s="118" t="s">
        <v>117</v>
      </c>
      <c r="I169" s="119">
        <v>130</v>
      </c>
      <c r="J169" s="120">
        <v>6</v>
      </c>
      <c r="K169" s="121">
        <f t="shared" si="129"/>
        <v>780</v>
      </c>
      <c r="L169" s="81" t="s">
        <v>121</v>
      </c>
      <c r="M169" s="78" t="s">
        <v>41</v>
      </c>
      <c r="N169" s="78" t="s">
        <v>172</v>
      </c>
      <c r="O169" s="78" t="s">
        <v>32</v>
      </c>
      <c r="Q169" s="51"/>
      <c r="R169" s="51">
        <v>32.5</v>
      </c>
      <c r="T169" s="51">
        <v>32.5</v>
      </c>
      <c r="U169" s="51"/>
      <c r="W169" s="51">
        <v>32.5</v>
      </c>
      <c r="X169" s="51"/>
      <c r="Y169" s="51">
        <v>32.5</v>
      </c>
      <c r="Z169" s="51"/>
      <c r="AA169" s="51"/>
      <c r="AB169" s="58">
        <f t="shared" si="115"/>
        <v>130</v>
      </c>
      <c r="AC169" s="60">
        <f t="shared" si="116"/>
        <v>0</v>
      </c>
      <c r="AD169" s="60">
        <f t="shared" si="117"/>
        <v>0</v>
      </c>
      <c r="AE169" s="60">
        <f t="shared" si="118"/>
        <v>195</v>
      </c>
      <c r="AF169" s="60">
        <f t="shared" si="119"/>
        <v>0</v>
      </c>
      <c r="AG169" s="60">
        <f t="shared" si="120"/>
        <v>195</v>
      </c>
      <c r="AH169" s="60">
        <f t="shared" si="121"/>
        <v>0</v>
      </c>
      <c r="AI169" s="60">
        <f t="shared" si="122"/>
        <v>0</v>
      </c>
      <c r="AJ169" s="60">
        <f t="shared" si="123"/>
        <v>195</v>
      </c>
      <c r="AK169" s="60">
        <f t="shared" si="124"/>
        <v>0</v>
      </c>
      <c r="AL169" s="60">
        <f t="shared" si="125"/>
        <v>195</v>
      </c>
      <c r="AM169" s="60">
        <f t="shared" si="126"/>
        <v>0</v>
      </c>
      <c r="AN169" s="60">
        <f t="shared" si="127"/>
        <v>0</v>
      </c>
      <c r="AO169" s="60">
        <f t="shared" si="128"/>
        <v>780</v>
      </c>
    </row>
    <row r="170" spans="1:41" ht="33.75" x14ac:dyDescent="0.2">
      <c r="A170" s="48" t="s">
        <v>43</v>
      </c>
      <c r="B170" s="48" t="s">
        <v>167</v>
      </c>
      <c r="C170" s="104" t="s">
        <v>362</v>
      </c>
      <c r="D170" s="53" t="s">
        <v>341</v>
      </c>
      <c r="E170" s="114">
        <v>70</v>
      </c>
      <c r="F170" s="117" t="s">
        <v>205</v>
      </c>
      <c r="G170" s="118" t="s">
        <v>363</v>
      </c>
      <c r="H170" s="118" t="s">
        <v>117</v>
      </c>
      <c r="I170" s="119">
        <v>70</v>
      </c>
      <c r="J170" s="120">
        <v>200</v>
      </c>
      <c r="K170" s="121">
        <f t="shared" si="129"/>
        <v>14000</v>
      </c>
      <c r="L170" s="81" t="s">
        <v>121</v>
      </c>
      <c r="M170" s="78" t="s">
        <v>41</v>
      </c>
      <c r="N170" s="78" t="s">
        <v>172</v>
      </c>
      <c r="O170" s="78" t="s">
        <v>32</v>
      </c>
      <c r="Q170" s="51"/>
      <c r="R170" s="51">
        <v>17.5</v>
      </c>
      <c r="T170" s="51">
        <v>17.5</v>
      </c>
      <c r="U170" s="51"/>
      <c r="W170" s="51">
        <v>17.5</v>
      </c>
      <c r="X170" s="51"/>
      <c r="Y170" s="51">
        <v>17.5</v>
      </c>
      <c r="Z170" s="51"/>
      <c r="AA170" s="51"/>
      <c r="AB170" s="58">
        <f t="shared" si="115"/>
        <v>70</v>
      </c>
      <c r="AC170" s="60">
        <f t="shared" si="116"/>
        <v>0</v>
      </c>
      <c r="AD170" s="60">
        <f t="shared" si="117"/>
        <v>0</v>
      </c>
      <c r="AE170" s="60">
        <f t="shared" si="118"/>
        <v>3500</v>
      </c>
      <c r="AF170" s="60">
        <f t="shared" si="119"/>
        <v>0</v>
      </c>
      <c r="AG170" s="60">
        <f t="shared" si="120"/>
        <v>3500</v>
      </c>
      <c r="AH170" s="60">
        <f t="shared" si="121"/>
        <v>0</v>
      </c>
      <c r="AI170" s="60">
        <f t="shared" si="122"/>
        <v>0</v>
      </c>
      <c r="AJ170" s="60">
        <f t="shared" si="123"/>
        <v>3500</v>
      </c>
      <c r="AK170" s="60">
        <f t="shared" si="124"/>
        <v>0</v>
      </c>
      <c r="AL170" s="60">
        <f t="shared" si="125"/>
        <v>3500</v>
      </c>
      <c r="AM170" s="60">
        <f t="shared" si="126"/>
        <v>0</v>
      </c>
      <c r="AN170" s="60">
        <f t="shared" si="127"/>
        <v>0</v>
      </c>
      <c r="AO170" s="60">
        <f t="shared" si="128"/>
        <v>14000</v>
      </c>
    </row>
    <row r="171" spans="1:41" ht="33.75" x14ac:dyDescent="0.2">
      <c r="A171" s="48" t="s">
        <v>43</v>
      </c>
      <c r="B171" s="48" t="s">
        <v>167</v>
      </c>
      <c r="C171" s="104" t="s">
        <v>364</v>
      </c>
      <c r="D171" s="53" t="s">
        <v>341</v>
      </c>
      <c r="E171" s="114">
        <v>65</v>
      </c>
      <c r="F171" s="117" t="s">
        <v>205</v>
      </c>
      <c r="G171" s="118" t="s">
        <v>365</v>
      </c>
      <c r="H171" s="118" t="s">
        <v>117</v>
      </c>
      <c r="I171" s="119">
        <v>65</v>
      </c>
      <c r="J171" s="120">
        <v>200</v>
      </c>
      <c r="K171" s="121">
        <f t="shared" si="129"/>
        <v>13000</v>
      </c>
      <c r="L171" s="81" t="s">
        <v>121</v>
      </c>
      <c r="M171" s="78" t="s">
        <v>41</v>
      </c>
      <c r="N171" s="78" t="s">
        <v>172</v>
      </c>
      <c r="O171" s="78" t="s">
        <v>32</v>
      </c>
      <c r="Q171" s="51"/>
      <c r="R171" s="51">
        <v>16.25</v>
      </c>
      <c r="T171" s="51">
        <v>16.25</v>
      </c>
      <c r="U171" s="51"/>
      <c r="W171" s="51">
        <v>16.25</v>
      </c>
      <c r="X171" s="51"/>
      <c r="Y171" s="51">
        <v>16.25</v>
      </c>
      <c r="Z171" s="51"/>
      <c r="AA171" s="51"/>
      <c r="AB171" s="58">
        <f t="shared" si="115"/>
        <v>65</v>
      </c>
      <c r="AC171" s="60">
        <f t="shared" si="116"/>
        <v>0</v>
      </c>
      <c r="AD171" s="60">
        <f t="shared" si="117"/>
        <v>0</v>
      </c>
      <c r="AE171" s="60">
        <f t="shared" si="118"/>
        <v>3250</v>
      </c>
      <c r="AF171" s="60">
        <f t="shared" si="119"/>
        <v>0</v>
      </c>
      <c r="AG171" s="60">
        <f t="shared" si="120"/>
        <v>3250</v>
      </c>
      <c r="AH171" s="60">
        <f t="shared" si="121"/>
        <v>0</v>
      </c>
      <c r="AI171" s="60">
        <f t="shared" si="122"/>
        <v>0</v>
      </c>
      <c r="AJ171" s="60">
        <f t="shared" si="123"/>
        <v>3250</v>
      </c>
      <c r="AK171" s="60">
        <f t="shared" si="124"/>
        <v>0</v>
      </c>
      <c r="AL171" s="60">
        <f t="shared" si="125"/>
        <v>3250</v>
      </c>
      <c r="AM171" s="60">
        <f t="shared" si="126"/>
        <v>0</v>
      </c>
      <c r="AN171" s="60">
        <f t="shared" si="127"/>
        <v>0</v>
      </c>
      <c r="AO171" s="60">
        <f t="shared" si="128"/>
        <v>13000</v>
      </c>
    </row>
    <row r="172" spans="1:41" ht="33.75" x14ac:dyDescent="0.2">
      <c r="A172" s="48" t="s">
        <v>43</v>
      </c>
      <c r="B172" s="48" t="s">
        <v>167</v>
      </c>
      <c r="C172" s="104" t="s">
        <v>366</v>
      </c>
      <c r="D172" s="53" t="s">
        <v>341</v>
      </c>
      <c r="E172" s="114">
        <v>102</v>
      </c>
      <c r="F172" s="117" t="s">
        <v>205</v>
      </c>
      <c r="G172" s="118" t="s">
        <v>367</v>
      </c>
      <c r="H172" s="118" t="s">
        <v>117</v>
      </c>
      <c r="I172" s="119">
        <v>102</v>
      </c>
      <c r="J172" s="122">
        <v>40</v>
      </c>
      <c r="K172" s="121">
        <f t="shared" si="129"/>
        <v>4080</v>
      </c>
      <c r="L172" s="81" t="s">
        <v>121</v>
      </c>
      <c r="M172" s="78" t="s">
        <v>41</v>
      </c>
      <c r="N172" s="78" t="s">
        <v>172</v>
      </c>
      <c r="O172" s="78" t="s">
        <v>32</v>
      </c>
      <c r="Q172" s="51"/>
      <c r="R172" s="51">
        <v>25.5</v>
      </c>
      <c r="T172" s="51">
        <v>25.5</v>
      </c>
      <c r="U172" s="51"/>
      <c r="W172" s="51">
        <v>25.5</v>
      </c>
      <c r="X172" s="51"/>
      <c r="Y172" s="51">
        <v>25.5</v>
      </c>
      <c r="Z172" s="51"/>
      <c r="AA172" s="51"/>
      <c r="AB172" s="58">
        <f t="shared" si="115"/>
        <v>102</v>
      </c>
      <c r="AC172" s="60">
        <f t="shared" si="116"/>
        <v>0</v>
      </c>
      <c r="AD172" s="60">
        <f t="shared" si="117"/>
        <v>0</v>
      </c>
      <c r="AE172" s="60">
        <f t="shared" si="118"/>
        <v>1020</v>
      </c>
      <c r="AF172" s="60">
        <f t="shared" si="119"/>
        <v>0</v>
      </c>
      <c r="AG172" s="60">
        <f t="shared" si="120"/>
        <v>1020</v>
      </c>
      <c r="AH172" s="60">
        <f t="shared" si="121"/>
        <v>0</v>
      </c>
      <c r="AI172" s="60">
        <f t="shared" si="122"/>
        <v>0</v>
      </c>
      <c r="AJ172" s="60">
        <f t="shared" si="123"/>
        <v>1020</v>
      </c>
      <c r="AK172" s="60">
        <f t="shared" si="124"/>
        <v>0</v>
      </c>
      <c r="AL172" s="60">
        <f t="shared" si="125"/>
        <v>1020</v>
      </c>
      <c r="AM172" s="60">
        <f t="shared" si="126"/>
        <v>0</v>
      </c>
      <c r="AN172" s="60">
        <f t="shared" si="127"/>
        <v>0</v>
      </c>
      <c r="AO172" s="60">
        <f t="shared" si="128"/>
        <v>4080</v>
      </c>
    </row>
    <row r="173" spans="1:41" ht="33.75" x14ac:dyDescent="0.2">
      <c r="A173" s="48" t="s">
        <v>43</v>
      </c>
      <c r="B173" s="48" t="s">
        <v>167</v>
      </c>
      <c r="C173" s="104" t="s">
        <v>368</v>
      </c>
      <c r="D173" s="53" t="s">
        <v>341</v>
      </c>
      <c r="E173" s="114">
        <v>148.5</v>
      </c>
      <c r="F173" s="117" t="s">
        <v>205</v>
      </c>
      <c r="G173" s="118" t="s">
        <v>369</v>
      </c>
      <c r="H173" s="118" t="s">
        <v>117</v>
      </c>
      <c r="I173" s="119">
        <v>148.5</v>
      </c>
      <c r="J173" s="122">
        <v>90</v>
      </c>
      <c r="K173" s="121">
        <f t="shared" si="129"/>
        <v>13365</v>
      </c>
      <c r="L173" s="81" t="s">
        <v>121</v>
      </c>
      <c r="M173" s="78" t="s">
        <v>41</v>
      </c>
      <c r="N173" s="78" t="s">
        <v>172</v>
      </c>
      <c r="O173" s="78" t="s">
        <v>32</v>
      </c>
      <c r="Q173" s="51"/>
      <c r="R173" s="51">
        <v>37.125</v>
      </c>
      <c r="T173" s="51">
        <v>37.125</v>
      </c>
      <c r="U173" s="51"/>
      <c r="W173" s="51">
        <v>37.125</v>
      </c>
      <c r="X173" s="51"/>
      <c r="Y173" s="51">
        <v>37.125</v>
      </c>
      <c r="Z173" s="51"/>
      <c r="AA173" s="51"/>
      <c r="AB173" s="58">
        <f t="shared" si="115"/>
        <v>148.5</v>
      </c>
      <c r="AC173" s="60">
        <f t="shared" si="116"/>
        <v>0</v>
      </c>
      <c r="AD173" s="60">
        <f t="shared" si="117"/>
        <v>0</v>
      </c>
      <c r="AE173" s="60">
        <f t="shared" si="118"/>
        <v>3341.25</v>
      </c>
      <c r="AF173" s="60">
        <f t="shared" si="119"/>
        <v>0</v>
      </c>
      <c r="AG173" s="60">
        <f t="shared" si="120"/>
        <v>3341.25</v>
      </c>
      <c r="AH173" s="60">
        <f t="shared" si="121"/>
        <v>0</v>
      </c>
      <c r="AI173" s="60">
        <f t="shared" si="122"/>
        <v>0</v>
      </c>
      <c r="AJ173" s="60">
        <f t="shared" si="123"/>
        <v>3341.25</v>
      </c>
      <c r="AK173" s="60">
        <f t="shared" si="124"/>
        <v>0</v>
      </c>
      <c r="AL173" s="60">
        <f t="shared" si="125"/>
        <v>3341.25</v>
      </c>
      <c r="AM173" s="60">
        <f t="shared" si="126"/>
        <v>0</v>
      </c>
      <c r="AN173" s="60">
        <f t="shared" si="127"/>
        <v>0</v>
      </c>
      <c r="AO173" s="60">
        <f t="shared" si="128"/>
        <v>13365</v>
      </c>
    </row>
    <row r="174" spans="1:41" ht="33.75" x14ac:dyDescent="0.2">
      <c r="A174" s="48" t="s">
        <v>43</v>
      </c>
      <c r="B174" s="48" t="s">
        <v>167</v>
      </c>
      <c r="C174" s="104" t="s">
        <v>370</v>
      </c>
      <c r="D174" s="53" t="s">
        <v>341</v>
      </c>
      <c r="E174" s="114">
        <v>250</v>
      </c>
      <c r="F174" s="117" t="s">
        <v>205</v>
      </c>
      <c r="G174" s="118" t="s">
        <v>371</v>
      </c>
      <c r="H174" s="118" t="s">
        <v>117</v>
      </c>
      <c r="I174" s="119">
        <v>250</v>
      </c>
      <c r="J174" s="122">
        <v>150</v>
      </c>
      <c r="K174" s="121">
        <f t="shared" si="129"/>
        <v>37500</v>
      </c>
      <c r="L174" s="81" t="s">
        <v>121</v>
      </c>
      <c r="M174" s="78" t="s">
        <v>41</v>
      </c>
      <c r="N174" s="78" t="s">
        <v>172</v>
      </c>
      <c r="O174" s="78" t="s">
        <v>32</v>
      </c>
      <c r="Q174" s="51"/>
      <c r="R174" s="51">
        <v>62.5</v>
      </c>
      <c r="T174" s="51">
        <v>62.5</v>
      </c>
      <c r="U174" s="51"/>
      <c r="W174" s="51">
        <v>62.5</v>
      </c>
      <c r="X174" s="51"/>
      <c r="Y174" s="51">
        <v>62.5</v>
      </c>
      <c r="Z174" s="51"/>
      <c r="AA174" s="51"/>
      <c r="AB174" s="58">
        <f t="shared" si="115"/>
        <v>250</v>
      </c>
      <c r="AC174" s="60">
        <f t="shared" si="116"/>
        <v>0</v>
      </c>
      <c r="AD174" s="60">
        <f t="shared" si="117"/>
        <v>0</v>
      </c>
      <c r="AE174" s="60">
        <f t="shared" si="118"/>
        <v>9375</v>
      </c>
      <c r="AF174" s="60">
        <f t="shared" si="119"/>
        <v>0</v>
      </c>
      <c r="AG174" s="60">
        <f t="shared" si="120"/>
        <v>9375</v>
      </c>
      <c r="AH174" s="60">
        <f t="shared" si="121"/>
        <v>0</v>
      </c>
      <c r="AI174" s="60">
        <f t="shared" si="122"/>
        <v>0</v>
      </c>
      <c r="AJ174" s="60">
        <f t="shared" si="123"/>
        <v>9375</v>
      </c>
      <c r="AK174" s="60">
        <f t="shared" si="124"/>
        <v>0</v>
      </c>
      <c r="AL174" s="60">
        <f t="shared" si="125"/>
        <v>9375</v>
      </c>
      <c r="AM174" s="60">
        <f t="shared" si="126"/>
        <v>0</v>
      </c>
      <c r="AN174" s="60">
        <f t="shared" si="127"/>
        <v>0</v>
      </c>
      <c r="AO174" s="60">
        <f t="shared" si="128"/>
        <v>37500</v>
      </c>
    </row>
    <row r="175" spans="1:41" ht="33.75" x14ac:dyDescent="0.2">
      <c r="A175" s="48" t="s">
        <v>43</v>
      </c>
      <c r="B175" s="48" t="s">
        <v>167</v>
      </c>
      <c r="C175" s="104" t="s">
        <v>372</v>
      </c>
      <c r="D175" s="53" t="s">
        <v>341</v>
      </c>
      <c r="E175" s="114">
        <v>402</v>
      </c>
      <c r="F175" s="117" t="s">
        <v>205</v>
      </c>
      <c r="G175" s="118" t="s">
        <v>373</v>
      </c>
      <c r="H175" s="118" t="s">
        <v>117</v>
      </c>
      <c r="I175" s="119">
        <v>402</v>
      </c>
      <c r="J175" s="122">
        <v>100</v>
      </c>
      <c r="K175" s="121">
        <f t="shared" si="129"/>
        <v>40200</v>
      </c>
      <c r="L175" s="81" t="s">
        <v>121</v>
      </c>
      <c r="M175" s="78" t="s">
        <v>41</v>
      </c>
      <c r="N175" s="78" t="s">
        <v>172</v>
      </c>
      <c r="O175" s="78" t="s">
        <v>32</v>
      </c>
      <c r="Q175" s="51"/>
      <c r="R175" s="51">
        <v>100.5</v>
      </c>
      <c r="T175" s="51">
        <v>100.5</v>
      </c>
      <c r="U175" s="51"/>
      <c r="W175" s="51">
        <v>100.5</v>
      </c>
      <c r="X175" s="51"/>
      <c r="Y175" s="51">
        <v>100.5</v>
      </c>
      <c r="Z175" s="51"/>
      <c r="AA175" s="51"/>
      <c r="AB175" s="58">
        <f t="shared" si="115"/>
        <v>402</v>
      </c>
      <c r="AC175" s="60">
        <f t="shared" si="116"/>
        <v>0</v>
      </c>
      <c r="AD175" s="60">
        <f t="shared" si="117"/>
        <v>0</v>
      </c>
      <c r="AE175" s="60">
        <f t="shared" si="118"/>
        <v>10050</v>
      </c>
      <c r="AF175" s="60">
        <f t="shared" si="119"/>
        <v>0</v>
      </c>
      <c r="AG175" s="60">
        <f t="shared" si="120"/>
        <v>10050</v>
      </c>
      <c r="AH175" s="60">
        <f t="shared" si="121"/>
        <v>0</v>
      </c>
      <c r="AI175" s="60">
        <f t="shared" si="122"/>
        <v>0</v>
      </c>
      <c r="AJ175" s="60">
        <f t="shared" si="123"/>
        <v>10050</v>
      </c>
      <c r="AK175" s="60">
        <f t="shared" si="124"/>
        <v>0</v>
      </c>
      <c r="AL175" s="60">
        <f t="shared" si="125"/>
        <v>10050</v>
      </c>
      <c r="AM175" s="60">
        <f t="shared" si="126"/>
        <v>0</v>
      </c>
      <c r="AN175" s="60">
        <f t="shared" si="127"/>
        <v>0</v>
      </c>
      <c r="AO175" s="60">
        <f t="shared" si="128"/>
        <v>40200</v>
      </c>
    </row>
    <row r="176" spans="1:41" ht="33.75" x14ac:dyDescent="0.2">
      <c r="A176" s="48" t="s">
        <v>43</v>
      </c>
      <c r="B176" s="48" t="s">
        <v>167</v>
      </c>
      <c r="C176" s="104" t="s">
        <v>374</v>
      </c>
      <c r="D176" s="53" t="s">
        <v>341</v>
      </c>
      <c r="E176" s="114">
        <v>31.860000000000003</v>
      </c>
      <c r="F176" s="117" t="s">
        <v>205</v>
      </c>
      <c r="G176" s="118" t="s">
        <v>375</v>
      </c>
      <c r="H176" s="118" t="s">
        <v>117</v>
      </c>
      <c r="I176" s="119">
        <v>31.860000000000003</v>
      </c>
      <c r="J176" s="122">
        <v>20</v>
      </c>
      <c r="K176" s="121">
        <f t="shared" si="129"/>
        <v>637.20000000000005</v>
      </c>
      <c r="L176" s="81" t="s">
        <v>121</v>
      </c>
      <c r="M176" s="78" t="s">
        <v>41</v>
      </c>
      <c r="N176" s="78" t="s">
        <v>172</v>
      </c>
      <c r="O176" s="78" t="s">
        <v>32</v>
      </c>
      <c r="Q176" s="51"/>
      <c r="R176" s="51">
        <v>7.9650000000000007</v>
      </c>
      <c r="T176" s="51">
        <v>7.9650000000000007</v>
      </c>
      <c r="U176" s="51"/>
      <c r="W176" s="51">
        <v>7.9650000000000007</v>
      </c>
      <c r="X176" s="51"/>
      <c r="Y176" s="51">
        <v>7.9650000000000007</v>
      </c>
      <c r="Z176" s="51"/>
      <c r="AA176" s="51"/>
      <c r="AB176" s="58">
        <f t="shared" si="115"/>
        <v>31.860000000000003</v>
      </c>
      <c r="AC176" s="60">
        <f t="shared" si="116"/>
        <v>0</v>
      </c>
      <c r="AD176" s="60">
        <f t="shared" si="117"/>
        <v>0</v>
      </c>
      <c r="AE176" s="60">
        <f t="shared" si="118"/>
        <v>159.30000000000001</v>
      </c>
      <c r="AF176" s="60">
        <f t="shared" si="119"/>
        <v>0</v>
      </c>
      <c r="AG176" s="60">
        <f t="shared" si="120"/>
        <v>159.30000000000001</v>
      </c>
      <c r="AH176" s="60">
        <f t="shared" si="121"/>
        <v>0</v>
      </c>
      <c r="AI176" s="60">
        <f t="shared" si="122"/>
        <v>0</v>
      </c>
      <c r="AJ176" s="60">
        <f t="shared" si="123"/>
        <v>159.30000000000001</v>
      </c>
      <c r="AK176" s="60">
        <f t="shared" si="124"/>
        <v>0</v>
      </c>
      <c r="AL176" s="60">
        <f t="shared" si="125"/>
        <v>159.30000000000001</v>
      </c>
      <c r="AM176" s="60">
        <f t="shared" si="126"/>
        <v>0</v>
      </c>
      <c r="AN176" s="60">
        <f t="shared" si="127"/>
        <v>0</v>
      </c>
      <c r="AO176" s="60">
        <f t="shared" si="128"/>
        <v>637.20000000000005</v>
      </c>
    </row>
    <row r="177" spans="1:41" ht="33.75" x14ac:dyDescent="0.2">
      <c r="A177" s="48" t="s">
        <v>43</v>
      </c>
      <c r="B177" s="48" t="s">
        <v>167</v>
      </c>
      <c r="C177" s="104" t="s">
        <v>376</v>
      </c>
      <c r="D177" s="53" t="s">
        <v>341</v>
      </c>
      <c r="E177" s="114">
        <v>56.64</v>
      </c>
      <c r="F177" s="117" t="s">
        <v>205</v>
      </c>
      <c r="G177" s="118" t="s">
        <v>377</v>
      </c>
      <c r="H177" s="118" t="s">
        <v>346</v>
      </c>
      <c r="I177" s="119">
        <v>56.64</v>
      </c>
      <c r="J177" s="120">
        <v>20</v>
      </c>
      <c r="K177" s="121">
        <f t="shared" si="129"/>
        <v>1132.8</v>
      </c>
      <c r="L177" s="81" t="s">
        <v>121</v>
      </c>
      <c r="M177" s="78" t="s">
        <v>41</v>
      </c>
      <c r="N177" s="78" t="s">
        <v>172</v>
      </c>
      <c r="O177" s="78" t="s">
        <v>32</v>
      </c>
      <c r="Q177" s="51"/>
      <c r="R177" s="51">
        <v>14.16</v>
      </c>
      <c r="T177" s="51">
        <v>14.16</v>
      </c>
      <c r="U177" s="51"/>
      <c r="W177" s="51">
        <v>14.16</v>
      </c>
      <c r="X177" s="51"/>
      <c r="Y177" s="51">
        <v>14.16</v>
      </c>
      <c r="Z177" s="51"/>
      <c r="AA177" s="51"/>
      <c r="AB177" s="58">
        <f t="shared" si="115"/>
        <v>56.64</v>
      </c>
      <c r="AC177" s="60">
        <f t="shared" si="116"/>
        <v>0</v>
      </c>
      <c r="AD177" s="60">
        <f t="shared" si="117"/>
        <v>0</v>
      </c>
      <c r="AE177" s="60">
        <f t="shared" si="118"/>
        <v>283.2</v>
      </c>
      <c r="AF177" s="60">
        <f t="shared" si="119"/>
        <v>0</v>
      </c>
      <c r="AG177" s="60">
        <f t="shared" si="120"/>
        <v>283.2</v>
      </c>
      <c r="AH177" s="60">
        <f t="shared" si="121"/>
        <v>0</v>
      </c>
      <c r="AI177" s="60">
        <f t="shared" si="122"/>
        <v>0</v>
      </c>
      <c r="AJ177" s="60">
        <f t="shared" si="123"/>
        <v>283.2</v>
      </c>
      <c r="AK177" s="60">
        <f t="shared" si="124"/>
        <v>0</v>
      </c>
      <c r="AL177" s="60">
        <f t="shared" si="125"/>
        <v>283.2</v>
      </c>
      <c r="AM177" s="60">
        <f t="shared" si="126"/>
        <v>0</v>
      </c>
      <c r="AN177" s="60">
        <f t="shared" si="127"/>
        <v>0</v>
      </c>
      <c r="AO177" s="60">
        <f t="shared" si="128"/>
        <v>1132.8</v>
      </c>
    </row>
    <row r="178" spans="1:41" ht="33.75" x14ac:dyDescent="0.2">
      <c r="A178" s="48" t="s">
        <v>43</v>
      </c>
      <c r="B178" s="48" t="s">
        <v>167</v>
      </c>
      <c r="C178" s="104" t="s">
        <v>378</v>
      </c>
      <c r="D178" s="53" t="s">
        <v>341</v>
      </c>
      <c r="E178" s="114">
        <v>41.996400000000001</v>
      </c>
      <c r="F178" s="117" t="s">
        <v>205</v>
      </c>
      <c r="G178" s="118" t="s">
        <v>379</v>
      </c>
      <c r="H178" s="118" t="s">
        <v>117</v>
      </c>
      <c r="I178" s="119">
        <v>41.996400000000001</v>
      </c>
      <c r="J178" s="123">
        <v>25</v>
      </c>
      <c r="K178" s="121">
        <f t="shared" si="129"/>
        <v>1049.9100000000001</v>
      </c>
      <c r="L178" s="81" t="s">
        <v>121</v>
      </c>
      <c r="M178" s="78" t="s">
        <v>41</v>
      </c>
      <c r="N178" s="78" t="s">
        <v>172</v>
      </c>
      <c r="O178" s="78" t="s">
        <v>32</v>
      </c>
      <c r="Q178" s="51"/>
      <c r="R178" s="51">
        <v>10.4991</v>
      </c>
      <c r="T178" s="51">
        <v>10.4991</v>
      </c>
      <c r="U178" s="51"/>
      <c r="W178" s="51">
        <v>10.4991</v>
      </c>
      <c r="X178" s="51"/>
      <c r="Y178" s="51">
        <v>10.4991</v>
      </c>
      <c r="Z178" s="51"/>
      <c r="AA178" s="51"/>
      <c r="AB178" s="58">
        <f t="shared" si="115"/>
        <v>41.996400000000001</v>
      </c>
      <c r="AC178" s="60">
        <f t="shared" si="116"/>
        <v>0</v>
      </c>
      <c r="AD178" s="60">
        <f t="shared" si="117"/>
        <v>0</v>
      </c>
      <c r="AE178" s="60">
        <f t="shared" si="118"/>
        <v>262.47750000000002</v>
      </c>
      <c r="AF178" s="60">
        <f t="shared" si="119"/>
        <v>0</v>
      </c>
      <c r="AG178" s="60">
        <f t="shared" si="120"/>
        <v>262.47750000000002</v>
      </c>
      <c r="AH178" s="60">
        <f t="shared" si="121"/>
        <v>0</v>
      </c>
      <c r="AI178" s="60">
        <f t="shared" si="122"/>
        <v>0</v>
      </c>
      <c r="AJ178" s="60">
        <f t="shared" si="123"/>
        <v>262.47750000000002</v>
      </c>
      <c r="AK178" s="60">
        <f t="shared" si="124"/>
        <v>0</v>
      </c>
      <c r="AL178" s="60">
        <f t="shared" si="125"/>
        <v>262.47750000000002</v>
      </c>
      <c r="AM178" s="60">
        <f t="shared" si="126"/>
        <v>0</v>
      </c>
      <c r="AN178" s="60">
        <f t="shared" si="127"/>
        <v>0</v>
      </c>
      <c r="AO178" s="60">
        <f t="shared" si="128"/>
        <v>1049.9100000000001</v>
      </c>
    </row>
    <row r="179" spans="1:41" ht="33.75" x14ac:dyDescent="0.2">
      <c r="A179" s="48" t="s">
        <v>43</v>
      </c>
      <c r="B179" s="48" t="s">
        <v>167</v>
      </c>
      <c r="C179" s="104" t="s">
        <v>380</v>
      </c>
      <c r="D179" s="53" t="s">
        <v>341</v>
      </c>
      <c r="E179" s="114">
        <v>34.65</v>
      </c>
      <c r="F179" s="117" t="s">
        <v>205</v>
      </c>
      <c r="G179" s="118" t="s">
        <v>381</v>
      </c>
      <c r="H179" s="118" t="s">
        <v>117</v>
      </c>
      <c r="I179" s="119">
        <v>34.65</v>
      </c>
      <c r="J179" s="120">
        <v>67</v>
      </c>
      <c r="K179" s="121">
        <f t="shared" si="129"/>
        <v>2321.5499999999997</v>
      </c>
      <c r="L179" s="81" t="s">
        <v>121</v>
      </c>
      <c r="M179" s="78" t="s">
        <v>41</v>
      </c>
      <c r="N179" s="78" t="s">
        <v>172</v>
      </c>
      <c r="O179" s="78" t="s">
        <v>32</v>
      </c>
      <c r="Q179" s="51"/>
      <c r="R179" s="51">
        <v>8.6624999999999996</v>
      </c>
      <c r="T179" s="51">
        <v>8.6624999999999996</v>
      </c>
      <c r="U179" s="51"/>
      <c r="W179" s="51">
        <v>8.6624999999999996</v>
      </c>
      <c r="X179" s="51"/>
      <c r="Y179" s="51">
        <v>8.6624999999999996</v>
      </c>
      <c r="Z179" s="51"/>
      <c r="AA179" s="51"/>
      <c r="AB179" s="58">
        <f t="shared" si="115"/>
        <v>34.65</v>
      </c>
      <c r="AC179" s="60">
        <f t="shared" si="116"/>
        <v>0</v>
      </c>
      <c r="AD179" s="60">
        <f t="shared" si="117"/>
        <v>0</v>
      </c>
      <c r="AE179" s="60">
        <f t="shared" si="118"/>
        <v>580.38749999999993</v>
      </c>
      <c r="AF179" s="60">
        <f t="shared" si="119"/>
        <v>0</v>
      </c>
      <c r="AG179" s="60">
        <f t="shared" si="120"/>
        <v>580.38749999999993</v>
      </c>
      <c r="AH179" s="60">
        <f t="shared" si="121"/>
        <v>0</v>
      </c>
      <c r="AI179" s="60">
        <f t="shared" si="122"/>
        <v>0</v>
      </c>
      <c r="AJ179" s="60">
        <f t="shared" si="123"/>
        <v>580.38749999999993</v>
      </c>
      <c r="AK179" s="60">
        <f t="shared" si="124"/>
        <v>0</v>
      </c>
      <c r="AL179" s="60">
        <f t="shared" si="125"/>
        <v>580.38749999999993</v>
      </c>
      <c r="AM179" s="60">
        <f t="shared" si="126"/>
        <v>0</v>
      </c>
      <c r="AN179" s="60">
        <f t="shared" si="127"/>
        <v>0</v>
      </c>
      <c r="AO179" s="60">
        <f t="shared" si="128"/>
        <v>2321.5499999999997</v>
      </c>
    </row>
    <row r="180" spans="1:41" ht="33.75" x14ac:dyDescent="0.2">
      <c r="A180" s="48" t="s">
        <v>43</v>
      </c>
      <c r="B180" s="48" t="s">
        <v>167</v>
      </c>
      <c r="C180" s="104" t="s">
        <v>382</v>
      </c>
      <c r="D180" s="53" t="s">
        <v>341</v>
      </c>
      <c r="E180" s="114">
        <v>18.649999999999999</v>
      </c>
      <c r="F180" s="117" t="s">
        <v>205</v>
      </c>
      <c r="G180" s="118" t="s">
        <v>383</v>
      </c>
      <c r="H180" s="118" t="s">
        <v>346</v>
      </c>
      <c r="I180" s="119">
        <v>18.649999999999999</v>
      </c>
      <c r="J180" s="120">
        <v>100</v>
      </c>
      <c r="K180" s="121">
        <f>+J180*I180</f>
        <v>1864.9999999999998</v>
      </c>
      <c r="L180" s="81" t="s">
        <v>121</v>
      </c>
      <c r="M180" s="78" t="s">
        <v>41</v>
      </c>
      <c r="N180" s="78" t="s">
        <v>172</v>
      </c>
      <c r="O180" s="78" t="s">
        <v>32</v>
      </c>
      <c r="Q180" s="51"/>
      <c r="R180" s="51">
        <v>4.6624999999999996</v>
      </c>
      <c r="T180" s="51">
        <v>4.6624999999999996</v>
      </c>
      <c r="U180" s="51"/>
      <c r="W180" s="51">
        <v>4.6624999999999996</v>
      </c>
      <c r="X180" s="51"/>
      <c r="Y180" s="51">
        <v>4.6624999999999996</v>
      </c>
      <c r="Z180" s="51"/>
      <c r="AA180" s="51"/>
      <c r="AB180" s="58">
        <f t="shared" si="115"/>
        <v>18.649999999999999</v>
      </c>
      <c r="AC180" s="60">
        <f t="shared" si="116"/>
        <v>0</v>
      </c>
      <c r="AD180" s="60">
        <f t="shared" si="117"/>
        <v>0</v>
      </c>
      <c r="AE180" s="60">
        <f t="shared" si="118"/>
        <v>466.24999999999994</v>
      </c>
      <c r="AF180" s="60">
        <f t="shared" si="119"/>
        <v>0</v>
      </c>
      <c r="AG180" s="60">
        <f t="shared" si="120"/>
        <v>466.24999999999994</v>
      </c>
      <c r="AH180" s="60">
        <f t="shared" si="121"/>
        <v>0</v>
      </c>
      <c r="AI180" s="60">
        <f t="shared" si="122"/>
        <v>0</v>
      </c>
      <c r="AJ180" s="60">
        <f t="shared" si="123"/>
        <v>466.24999999999994</v>
      </c>
      <c r="AK180" s="60">
        <f t="shared" si="124"/>
        <v>0</v>
      </c>
      <c r="AL180" s="60">
        <f t="shared" si="125"/>
        <v>466.24999999999994</v>
      </c>
      <c r="AM180" s="60">
        <f t="shared" si="126"/>
        <v>0</v>
      </c>
      <c r="AN180" s="60">
        <f t="shared" si="127"/>
        <v>0</v>
      </c>
      <c r="AO180" s="60">
        <f t="shared" si="128"/>
        <v>1864.9999999999998</v>
      </c>
    </row>
    <row r="181" spans="1:41" ht="33.75" x14ac:dyDescent="0.2">
      <c r="A181" s="48" t="s">
        <v>43</v>
      </c>
      <c r="B181" s="48" t="s">
        <v>167</v>
      </c>
      <c r="C181" s="104" t="s">
        <v>384</v>
      </c>
      <c r="D181" s="53" t="s">
        <v>341</v>
      </c>
      <c r="E181" s="114">
        <v>6.75</v>
      </c>
      <c r="F181" s="117" t="s">
        <v>205</v>
      </c>
      <c r="G181" s="118" t="s">
        <v>385</v>
      </c>
      <c r="H181" s="118" t="s">
        <v>346</v>
      </c>
      <c r="I181" s="119">
        <v>6.75</v>
      </c>
      <c r="J181" s="120">
        <v>100</v>
      </c>
      <c r="K181" s="121">
        <f t="shared" si="129"/>
        <v>675</v>
      </c>
      <c r="L181" s="81" t="s">
        <v>121</v>
      </c>
      <c r="M181" s="78" t="s">
        <v>41</v>
      </c>
      <c r="N181" s="78" t="s">
        <v>172</v>
      </c>
      <c r="O181" s="78" t="s">
        <v>32</v>
      </c>
      <c r="Q181" s="51"/>
      <c r="R181" s="51">
        <v>1.6875</v>
      </c>
      <c r="T181" s="51">
        <v>1.6875</v>
      </c>
      <c r="U181" s="51"/>
      <c r="W181" s="51">
        <v>1.6875</v>
      </c>
      <c r="X181" s="51"/>
      <c r="Y181" s="51">
        <v>1.6875</v>
      </c>
      <c r="Z181" s="51"/>
      <c r="AA181" s="51"/>
      <c r="AB181" s="58">
        <f t="shared" si="115"/>
        <v>6.75</v>
      </c>
      <c r="AC181" s="60">
        <f t="shared" si="116"/>
        <v>0</v>
      </c>
      <c r="AD181" s="60">
        <f t="shared" si="117"/>
        <v>0</v>
      </c>
      <c r="AE181" s="60">
        <f t="shared" si="118"/>
        <v>168.75</v>
      </c>
      <c r="AF181" s="60">
        <f t="shared" si="119"/>
        <v>0</v>
      </c>
      <c r="AG181" s="60">
        <f t="shared" si="120"/>
        <v>168.75</v>
      </c>
      <c r="AH181" s="60">
        <f t="shared" si="121"/>
        <v>0</v>
      </c>
      <c r="AI181" s="60">
        <f t="shared" si="122"/>
        <v>0</v>
      </c>
      <c r="AJ181" s="60">
        <f t="shared" si="123"/>
        <v>168.75</v>
      </c>
      <c r="AK181" s="60">
        <f t="shared" si="124"/>
        <v>0</v>
      </c>
      <c r="AL181" s="60">
        <f t="shared" si="125"/>
        <v>168.75</v>
      </c>
      <c r="AM181" s="60">
        <f t="shared" si="126"/>
        <v>0</v>
      </c>
      <c r="AN181" s="60">
        <f t="shared" si="127"/>
        <v>0</v>
      </c>
      <c r="AO181" s="60">
        <f t="shared" si="128"/>
        <v>675</v>
      </c>
    </row>
    <row r="182" spans="1:41" ht="33.75" x14ac:dyDescent="0.2">
      <c r="A182" s="48" t="s">
        <v>43</v>
      </c>
      <c r="B182" s="48" t="s">
        <v>167</v>
      </c>
      <c r="C182" s="104" t="s">
        <v>386</v>
      </c>
      <c r="D182" s="53" t="s">
        <v>341</v>
      </c>
      <c r="E182" s="114">
        <v>11</v>
      </c>
      <c r="F182" s="117" t="s">
        <v>205</v>
      </c>
      <c r="G182" s="118" t="s">
        <v>387</v>
      </c>
      <c r="H182" s="118" t="s">
        <v>346</v>
      </c>
      <c r="I182" s="119">
        <v>11</v>
      </c>
      <c r="J182" s="120">
        <v>24</v>
      </c>
      <c r="K182" s="121">
        <f t="shared" si="129"/>
        <v>264</v>
      </c>
      <c r="L182" s="81" t="s">
        <v>121</v>
      </c>
      <c r="M182" s="78" t="s">
        <v>41</v>
      </c>
      <c r="N182" s="78" t="s">
        <v>172</v>
      </c>
      <c r="O182" s="78" t="s">
        <v>32</v>
      </c>
      <c r="Q182" s="51"/>
      <c r="R182" s="51">
        <v>2.75</v>
      </c>
      <c r="T182" s="51">
        <v>2.75</v>
      </c>
      <c r="U182" s="51"/>
      <c r="W182" s="51">
        <v>2.75</v>
      </c>
      <c r="X182" s="51"/>
      <c r="Y182" s="51">
        <v>2.75</v>
      </c>
      <c r="Z182" s="51"/>
      <c r="AA182" s="51"/>
      <c r="AB182" s="58">
        <f t="shared" si="115"/>
        <v>11</v>
      </c>
      <c r="AC182" s="60">
        <f t="shared" si="116"/>
        <v>0</v>
      </c>
      <c r="AD182" s="60">
        <f t="shared" si="117"/>
        <v>0</v>
      </c>
      <c r="AE182" s="60">
        <f t="shared" si="118"/>
        <v>66</v>
      </c>
      <c r="AF182" s="60">
        <f t="shared" si="119"/>
        <v>0</v>
      </c>
      <c r="AG182" s="60">
        <f t="shared" si="120"/>
        <v>66</v>
      </c>
      <c r="AH182" s="60">
        <f t="shared" si="121"/>
        <v>0</v>
      </c>
      <c r="AI182" s="60">
        <f t="shared" si="122"/>
        <v>0</v>
      </c>
      <c r="AJ182" s="60">
        <f t="shared" si="123"/>
        <v>66</v>
      </c>
      <c r="AK182" s="60">
        <f t="shared" si="124"/>
        <v>0</v>
      </c>
      <c r="AL182" s="60">
        <f t="shared" si="125"/>
        <v>66</v>
      </c>
      <c r="AM182" s="60">
        <f t="shared" si="126"/>
        <v>0</v>
      </c>
      <c r="AN182" s="60">
        <f t="shared" si="127"/>
        <v>0</v>
      </c>
      <c r="AO182" s="60">
        <f t="shared" si="128"/>
        <v>264</v>
      </c>
    </row>
    <row r="183" spans="1:41" ht="33.75" x14ac:dyDescent="0.2">
      <c r="A183" s="48" t="s">
        <v>43</v>
      </c>
      <c r="B183" s="48" t="s">
        <v>167</v>
      </c>
      <c r="C183" s="104" t="s">
        <v>388</v>
      </c>
      <c r="D183" s="53" t="s">
        <v>341</v>
      </c>
      <c r="E183" s="114">
        <v>23.6</v>
      </c>
      <c r="F183" s="117" t="s">
        <v>205</v>
      </c>
      <c r="G183" s="118" t="s">
        <v>389</v>
      </c>
      <c r="H183" s="118" t="s">
        <v>117</v>
      </c>
      <c r="I183" s="119">
        <v>23.6</v>
      </c>
      <c r="J183" s="120">
        <v>50</v>
      </c>
      <c r="K183" s="121">
        <f t="shared" si="129"/>
        <v>1180</v>
      </c>
      <c r="L183" s="81" t="s">
        <v>121</v>
      </c>
      <c r="M183" s="78" t="s">
        <v>41</v>
      </c>
      <c r="N183" s="78" t="s">
        <v>172</v>
      </c>
      <c r="O183" s="78" t="s">
        <v>32</v>
      </c>
      <c r="Q183" s="51"/>
      <c r="R183" s="51">
        <v>5.9</v>
      </c>
      <c r="T183" s="51">
        <v>5.9</v>
      </c>
      <c r="U183" s="51"/>
      <c r="W183" s="51">
        <v>5.9</v>
      </c>
      <c r="X183" s="51"/>
      <c r="Y183" s="51">
        <v>5.9</v>
      </c>
      <c r="Z183" s="51"/>
      <c r="AA183" s="51"/>
      <c r="AB183" s="58">
        <f t="shared" si="115"/>
        <v>23.6</v>
      </c>
      <c r="AC183" s="60">
        <f t="shared" si="116"/>
        <v>0</v>
      </c>
      <c r="AD183" s="60">
        <f t="shared" si="117"/>
        <v>0</v>
      </c>
      <c r="AE183" s="60">
        <f t="shared" si="118"/>
        <v>295</v>
      </c>
      <c r="AF183" s="60">
        <f t="shared" si="119"/>
        <v>0</v>
      </c>
      <c r="AG183" s="60">
        <f t="shared" si="120"/>
        <v>295</v>
      </c>
      <c r="AH183" s="60">
        <f t="shared" si="121"/>
        <v>0</v>
      </c>
      <c r="AI183" s="60">
        <f t="shared" si="122"/>
        <v>0</v>
      </c>
      <c r="AJ183" s="60">
        <f t="shared" si="123"/>
        <v>295</v>
      </c>
      <c r="AK183" s="60">
        <f t="shared" si="124"/>
        <v>0</v>
      </c>
      <c r="AL183" s="60">
        <f t="shared" si="125"/>
        <v>295</v>
      </c>
      <c r="AM183" s="60">
        <f t="shared" si="126"/>
        <v>0</v>
      </c>
      <c r="AN183" s="60">
        <f t="shared" si="127"/>
        <v>0</v>
      </c>
      <c r="AO183" s="60">
        <f t="shared" si="128"/>
        <v>1180</v>
      </c>
    </row>
    <row r="184" spans="1:41" ht="33.75" x14ac:dyDescent="0.2">
      <c r="A184" s="48" t="s">
        <v>43</v>
      </c>
      <c r="B184" s="48" t="s">
        <v>167</v>
      </c>
      <c r="C184" s="104" t="s">
        <v>390</v>
      </c>
      <c r="D184" s="53" t="s">
        <v>341</v>
      </c>
      <c r="E184" s="114">
        <v>225</v>
      </c>
      <c r="F184" s="117" t="s">
        <v>205</v>
      </c>
      <c r="G184" s="118" t="s">
        <v>391</v>
      </c>
      <c r="H184" s="118" t="s">
        <v>392</v>
      </c>
      <c r="I184" s="119">
        <v>225</v>
      </c>
      <c r="J184" s="120">
        <v>56</v>
      </c>
      <c r="K184" s="121">
        <f t="shared" si="129"/>
        <v>12600</v>
      </c>
      <c r="L184" s="81" t="s">
        <v>121</v>
      </c>
      <c r="M184" s="78" t="s">
        <v>41</v>
      </c>
      <c r="N184" s="78" t="s">
        <v>172</v>
      </c>
      <c r="O184" s="78" t="s">
        <v>32</v>
      </c>
      <c r="Q184" s="51"/>
      <c r="R184" s="51">
        <v>56.25</v>
      </c>
      <c r="T184" s="51">
        <v>56.25</v>
      </c>
      <c r="U184" s="51"/>
      <c r="W184" s="51">
        <v>56.25</v>
      </c>
      <c r="X184" s="51"/>
      <c r="Y184" s="51">
        <v>56.25</v>
      </c>
      <c r="Z184" s="51"/>
      <c r="AA184" s="51"/>
      <c r="AB184" s="58">
        <f t="shared" si="115"/>
        <v>225</v>
      </c>
      <c r="AC184" s="60">
        <f t="shared" si="116"/>
        <v>0</v>
      </c>
      <c r="AD184" s="60">
        <f t="shared" si="117"/>
        <v>0</v>
      </c>
      <c r="AE184" s="60">
        <f t="shared" si="118"/>
        <v>3150</v>
      </c>
      <c r="AF184" s="60">
        <f t="shared" si="119"/>
        <v>0</v>
      </c>
      <c r="AG184" s="60">
        <f t="shared" si="120"/>
        <v>3150</v>
      </c>
      <c r="AH184" s="60">
        <f t="shared" si="121"/>
        <v>0</v>
      </c>
      <c r="AI184" s="60">
        <f t="shared" si="122"/>
        <v>0</v>
      </c>
      <c r="AJ184" s="60">
        <f t="shared" si="123"/>
        <v>3150</v>
      </c>
      <c r="AK184" s="60">
        <f t="shared" si="124"/>
        <v>0</v>
      </c>
      <c r="AL184" s="60">
        <f t="shared" si="125"/>
        <v>3150</v>
      </c>
      <c r="AM184" s="60">
        <f t="shared" si="126"/>
        <v>0</v>
      </c>
      <c r="AN184" s="60">
        <f t="shared" si="127"/>
        <v>0</v>
      </c>
      <c r="AO184" s="60">
        <f t="shared" si="128"/>
        <v>12600</v>
      </c>
    </row>
    <row r="185" spans="1:41" ht="33.75" x14ac:dyDescent="0.2">
      <c r="A185" s="48" t="s">
        <v>43</v>
      </c>
      <c r="B185" s="48" t="s">
        <v>167</v>
      </c>
      <c r="C185" s="104" t="s">
        <v>393</v>
      </c>
      <c r="D185" s="53" t="s">
        <v>341</v>
      </c>
      <c r="E185" s="114">
        <v>205</v>
      </c>
      <c r="F185" s="117" t="s">
        <v>205</v>
      </c>
      <c r="G185" s="118" t="s">
        <v>394</v>
      </c>
      <c r="H185" s="118" t="s">
        <v>392</v>
      </c>
      <c r="I185" s="119">
        <v>205</v>
      </c>
      <c r="J185" s="120">
        <v>21.38</v>
      </c>
      <c r="K185" s="121">
        <f t="shared" si="129"/>
        <v>4382.8999999999996</v>
      </c>
      <c r="L185" s="81" t="s">
        <v>121</v>
      </c>
      <c r="M185" s="78" t="s">
        <v>41</v>
      </c>
      <c r="N185" s="78" t="s">
        <v>172</v>
      </c>
      <c r="O185" s="78" t="s">
        <v>32</v>
      </c>
      <c r="Q185" s="51"/>
      <c r="R185" s="51">
        <v>51.25</v>
      </c>
      <c r="T185" s="51">
        <v>51.25</v>
      </c>
      <c r="U185" s="51"/>
      <c r="W185" s="51">
        <v>51.25</v>
      </c>
      <c r="X185" s="51"/>
      <c r="Y185" s="51">
        <v>51.25</v>
      </c>
      <c r="Z185" s="51"/>
      <c r="AA185" s="51"/>
      <c r="AB185" s="58">
        <f t="shared" si="115"/>
        <v>205</v>
      </c>
      <c r="AC185" s="60">
        <f t="shared" si="116"/>
        <v>0</v>
      </c>
      <c r="AD185" s="60">
        <f t="shared" si="117"/>
        <v>0</v>
      </c>
      <c r="AE185" s="60">
        <f t="shared" si="118"/>
        <v>1095.7249999999999</v>
      </c>
      <c r="AF185" s="60">
        <f t="shared" si="119"/>
        <v>0</v>
      </c>
      <c r="AG185" s="60">
        <f t="shared" si="120"/>
        <v>1095.7249999999999</v>
      </c>
      <c r="AH185" s="60">
        <f t="shared" si="121"/>
        <v>0</v>
      </c>
      <c r="AI185" s="60">
        <f t="shared" si="122"/>
        <v>0</v>
      </c>
      <c r="AJ185" s="60">
        <f t="shared" si="123"/>
        <v>1095.7249999999999</v>
      </c>
      <c r="AK185" s="60">
        <f t="shared" si="124"/>
        <v>0</v>
      </c>
      <c r="AL185" s="60">
        <f t="shared" si="125"/>
        <v>1095.7249999999999</v>
      </c>
      <c r="AM185" s="60">
        <f t="shared" si="126"/>
        <v>0</v>
      </c>
      <c r="AN185" s="60">
        <f t="shared" si="127"/>
        <v>0</v>
      </c>
      <c r="AO185" s="60">
        <f t="shared" si="128"/>
        <v>4382.8999999999996</v>
      </c>
    </row>
    <row r="186" spans="1:41" ht="33.75" x14ac:dyDescent="0.2">
      <c r="A186" s="48" t="s">
        <v>43</v>
      </c>
      <c r="B186" s="48" t="s">
        <v>167</v>
      </c>
      <c r="C186" s="104" t="s">
        <v>395</v>
      </c>
      <c r="D186" s="53" t="s">
        <v>341</v>
      </c>
      <c r="E186" s="114">
        <v>54</v>
      </c>
      <c r="F186" s="117" t="s">
        <v>205</v>
      </c>
      <c r="G186" s="118" t="s">
        <v>396</v>
      </c>
      <c r="H186" s="118" t="s">
        <v>117</v>
      </c>
      <c r="I186" s="119">
        <v>54</v>
      </c>
      <c r="J186" s="120">
        <v>32</v>
      </c>
      <c r="K186" s="121">
        <f t="shared" si="129"/>
        <v>1728</v>
      </c>
      <c r="L186" s="81" t="s">
        <v>121</v>
      </c>
      <c r="M186" s="78" t="s">
        <v>41</v>
      </c>
      <c r="N186" s="78" t="s">
        <v>172</v>
      </c>
      <c r="O186" s="78" t="s">
        <v>32</v>
      </c>
      <c r="Q186" s="51"/>
      <c r="R186" s="51">
        <v>13.5</v>
      </c>
      <c r="T186" s="51">
        <v>13.5</v>
      </c>
      <c r="U186" s="51"/>
      <c r="W186" s="51">
        <v>13.5</v>
      </c>
      <c r="X186" s="51"/>
      <c r="Y186" s="51">
        <v>13.5</v>
      </c>
      <c r="Z186" s="51"/>
      <c r="AA186" s="51"/>
      <c r="AB186" s="58">
        <f t="shared" si="115"/>
        <v>54</v>
      </c>
      <c r="AC186" s="60">
        <f t="shared" si="116"/>
        <v>0</v>
      </c>
      <c r="AD186" s="60">
        <f t="shared" si="117"/>
        <v>0</v>
      </c>
      <c r="AE186" s="60">
        <f t="shared" si="118"/>
        <v>432</v>
      </c>
      <c r="AF186" s="60">
        <f t="shared" si="119"/>
        <v>0</v>
      </c>
      <c r="AG186" s="60">
        <f t="shared" si="120"/>
        <v>432</v>
      </c>
      <c r="AH186" s="60">
        <f t="shared" si="121"/>
        <v>0</v>
      </c>
      <c r="AI186" s="60">
        <f t="shared" si="122"/>
        <v>0</v>
      </c>
      <c r="AJ186" s="60">
        <f t="shared" si="123"/>
        <v>432</v>
      </c>
      <c r="AK186" s="60">
        <f t="shared" si="124"/>
        <v>0</v>
      </c>
      <c r="AL186" s="60">
        <f t="shared" si="125"/>
        <v>432</v>
      </c>
      <c r="AM186" s="60">
        <f t="shared" si="126"/>
        <v>0</v>
      </c>
      <c r="AN186" s="60">
        <f t="shared" si="127"/>
        <v>0</v>
      </c>
      <c r="AO186" s="60">
        <f t="shared" si="128"/>
        <v>1728</v>
      </c>
    </row>
    <row r="187" spans="1:41" ht="33.75" x14ac:dyDescent="0.2">
      <c r="A187" s="48" t="s">
        <v>43</v>
      </c>
      <c r="B187" s="48" t="s">
        <v>167</v>
      </c>
      <c r="C187" s="104" t="s">
        <v>397</v>
      </c>
      <c r="D187" s="53" t="s">
        <v>341</v>
      </c>
      <c r="E187" s="114">
        <v>224</v>
      </c>
      <c r="F187" s="117" t="s">
        <v>205</v>
      </c>
      <c r="G187" s="118" t="s">
        <v>398</v>
      </c>
      <c r="H187" s="118" t="s">
        <v>346</v>
      </c>
      <c r="I187" s="119">
        <v>224</v>
      </c>
      <c r="J187" s="120">
        <v>1.41</v>
      </c>
      <c r="K187" s="121">
        <f t="shared" si="129"/>
        <v>315.83999999999997</v>
      </c>
      <c r="L187" s="81" t="s">
        <v>121</v>
      </c>
      <c r="M187" s="78" t="s">
        <v>41</v>
      </c>
      <c r="N187" s="78" t="s">
        <v>172</v>
      </c>
      <c r="O187" s="78" t="s">
        <v>32</v>
      </c>
      <c r="Q187" s="51"/>
      <c r="R187" s="51">
        <v>56</v>
      </c>
      <c r="T187" s="51">
        <v>56</v>
      </c>
      <c r="U187" s="51"/>
      <c r="W187" s="51">
        <v>56</v>
      </c>
      <c r="X187" s="51"/>
      <c r="Y187" s="51">
        <v>56</v>
      </c>
      <c r="Z187" s="51"/>
      <c r="AA187" s="51"/>
      <c r="AB187" s="58">
        <f t="shared" si="115"/>
        <v>224</v>
      </c>
      <c r="AC187" s="60">
        <f t="shared" si="116"/>
        <v>0</v>
      </c>
      <c r="AD187" s="60">
        <f t="shared" si="117"/>
        <v>0</v>
      </c>
      <c r="AE187" s="60">
        <f t="shared" si="118"/>
        <v>78.959999999999994</v>
      </c>
      <c r="AF187" s="60">
        <f t="shared" si="119"/>
        <v>0</v>
      </c>
      <c r="AG187" s="60">
        <f t="shared" si="120"/>
        <v>78.959999999999994</v>
      </c>
      <c r="AH187" s="60">
        <f t="shared" si="121"/>
        <v>0</v>
      </c>
      <c r="AI187" s="60">
        <f t="shared" si="122"/>
        <v>0</v>
      </c>
      <c r="AJ187" s="60">
        <f t="shared" si="123"/>
        <v>78.959999999999994</v>
      </c>
      <c r="AK187" s="60">
        <f t="shared" si="124"/>
        <v>0</v>
      </c>
      <c r="AL187" s="60">
        <f t="shared" si="125"/>
        <v>78.959999999999994</v>
      </c>
      <c r="AM187" s="60">
        <f t="shared" si="126"/>
        <v>0</v>
      </c>
      <c r="AN187" s="60">
        <f t="shared" si="127"/>
        <v>0</v>
      </c>
      <c r="AO187" s="60">
        <f t="shared" si="128"/>
        <v>315.83999999999997</v>
      </c>
    </row>
    <row r="188" spans="1:41" ht="33.75" x14ac:dyDescent="0.2">
      <c r="A188" s="48" t="s">
        <v>43</v>
      </c>
      <c r="B188" s="48" t="s">
        <v>167</v>
      </c>
      <c r="C188" s="104" t="s">
        <v>399</v>
      </c>
      <c r="D188" s="53" t="s">
        <v>341</v>
      </c>
      <c r="E188" s="114">
        <v>15.5</v>
      </c>
      <c r="F188" s="117" t="s">
        <v>205</v>
      </c>
      <c r="G188" s="118" t="s">
        <v>400</v>
      </c>
      <c r="H188" s="118" t="s">
        <v>117</v>
      </c>
      <c r="I188" s="119">
        <v>15.5</v>
      </c>
      <c r="J188" s="120">
        <v>240</v>
      </c>
      <c r="K188" s="121">
        <f t="shared" si="129"/>
        <v>3720</v>
      </c>
      <c r="L188" s="81" t="s">
        <v>121</v>
      </c>
      <c r="M188" s="78" t="s">
        <v>41</v>
      </c>
      <c r="N188" s="78" t="s">
        <v>172</v>
      </c>
      <c r="O188" s="78" t="s">
        <v>32</v>
      </c>
      <c r="Q188" s="51"/>
      <c r="R188" s="51">
        <v>3.875</v>
      </c>
      <c r="T188" s="51">
        <v>3.875</v>
      </c>
      <c r="U188" s="51"/>
      <c r="W188" s="51">
        <v>3.875</v>
      </c>
      <c r="X188" s="51"/>
      <c r="Y188" s="51">
        <v>3.875</v>
      </c>
      <c r="Z188" s="51"/>
      <c r="AA188" s="51"/>
      <c r="AB188" s="58">
        <f t="shared" si="115"/>
        <v>15.5</v>
      </c>
      <c r="AC188" s="60">
        <f t="shared" si="116"/>
        <v>0</v>
      </c>
      <c r="AD188" s="60">
        <f t="shared" si="117"/>
        <v>0</v>
      </c>
      <c r="AE188" s="60">
        <f t="shared" si="118"/>
        <v>930</v>
      </c>
      <c r="AF188" s="60">
        <f t="shared" si="119"/>
        <v>0</v>
      </c>
      <c r="AG188" s="60">
        <f t="shared" si="120"/>
        <v>930</v>
      </c>
      <c r="AH188" s="60">
        <f t="shared" si="121"/>
        <v>0</v>
      </c>
      <c r="AI188" s="60">
        <f t="shared" si="122"/>
        <v>0</v>
      </c>
      <c r="AJ188" s="60">
        <f t="shared" si="123"/>
        <v>930</v>
      </c>
      <c r="AK188" s="60">
        <f t="shared" si="124"/>
        <v>0</v>
      </c>
      <c r="AL188" s="60">
        <f t="shared" si="125"/>
        <v>930</v>
      </c>
      <c r="AM188" s="60">
        <f t="shared" si="126"/>
        <v>0</v>
      </c>
      <c r="AN188" s="60">
        <f t="shared" si="127"/>
        <v>0</v>
      </c>
      <c r="AO188" s="60">
        <f t="shared" si="128"/>
        <v>3720</v>
      </c>
    </row>
    <row r="189" spans="1:41" ht="33.75" x14ac:dyDescent="0.2">
      <c r="A189" s="48" t="s">
        <v>43</v>
      </c>
      <c r="B189" s="48" t="s">
        <v>167</v>
      </c>
      <c r="C189" s="104" t="s">
        <v>401</v>
      </c>
      <c r="D189" s="53" t="s">
        <v>341</v>
      </c>
      <c r="E189" s="114">
        <v>27.85</v>
      </c>
      <c r="F189" s="117" t="s">
        <v>205</v>
      </c>
      <c r="G189" s="118" t="s">
        <v>402</v>
      </c>
      <c r="H189" s="118" t="s">
        <v>117</v>
      </c>
      <c r="I189" s="119">
        <v>27.85</v>
      </c>
      <c r="J189" s="120">
        <v>240</v>
      </c>
      <c r="K189" s="121">
        <f t="shared" si="129"/>
        <v>6684</v>
      </c>
      <c r="L189" s="81" t="s">
        <v>121</v>
      </c>
      <c r="M189" s="78" t="s">
        <v>41</v>
      </c>
      <c r="N189" s="78" t="s">
        <v>172</v>
      </c>
      <c r="O189" s="78" t="s">
        <v>32</v>
      </c>
      <c r="Q189" s="51"/>
      <c r="R189" s="51">
        <v>6.9625000000000004</v>
      </c>
      <c r="T189" s="51">
        <v>6.9625000000000004</v>
      </c>
      <c r="U189" s="51"/>
      <c r="W189" s="51">
        <v>6.9625000000000004</v>
      </c>
      <c r="X189" s="51"/>
      <c r="Y189" s="51">
        <v>6.9625000000000004</v>
      </c>
      <c r="Z189" s="51"/>
      <c r="AA189" s="51"/>
      <c r="AB189" s="58">
        <f t="shared" si="115"/>
        <v>27.85</v>
      </c>
      <c r="AC189" s="60">
        <f t="shared" si="116"/>
        <v>0</v>
      </c>
      <c r="AD189" s="60">
        <f t="shared" si="117"/>
        <v>0</v>
      </c>
      <c r="AE189" s="60">
        <f t="shared" si="118"/>
        <v>1671</v>
      </c>
      <c r="AF189" s="60">
        <f t="shared" si="119"/>
        <v>0</v>
      </c>
      <c r="AG189" s="60">
        <f t="shared" si="120"/>
        <v>1671</v>
      </c>
      <c r="AH189" s="60">
        <f t="shared" si="121"/>
        <v>0</v>
      </c>
      <c r="AI189" s="60">
        <f t="shared" si="122"/>
        <v>0</v>
      </c>
      <c r="AJ189" s="60">
        <f t="shared" si="123"/>
        <v>1671</v>
      </c>
      <c r="AK189" s="60">
        <f t="shared" si="124"/>
        <v>0</v>
      </c>
      <c r="AL189" s="60">
        <f t="shared" si="125"/>
        <v>1671</v>
      </c>
      <c r="AM189" s="60">
        <f t="shared" si="126"/>
        <v>0</v>
      </c>
      <c r="AN189" s="60">
        <f t="shared" si="127"/>
        <v>0</v>
      </c>
      <c r="AO189" s="60">
        <f t="shared" si="128"/>
        <v>6684</v>
      </c>
    </row>
    <row r="190" spans="1:41" ht="33.75" x14ac:dyDescent="0.2">
      <c r="A190" s="48" t="s">
        <v>43</v>
      </c>
      <c r="B190" s="48" t="s">
        <v>167</v>
      </c>
      <c r="C190" s="104" t="s">
        <v>403</v>
      </c>
      <c r="D190" s="53" t="s">
        <v>341</v>
      </c>
      <c r="E190" s="114">
        <v>17.59</v>
      </c>
      <c r="F190" s="117" t="s">
        <v>205</v>
      </c>
      <c r="G190" s="118" t="s">
        <v>404</v>
      </c>
      <c r="H190" s="118" t="s">
        <v>117</v>
      </c>
      <c r="I190" s="119">
        <v>17.59</v>
      </c>
      <c r="J190" s="120">
        <v>240</v>
      </c>
      <c r="K190" s="121">
        <f t="shared" si="129"/>
        <v>4221.6000000000004</v>
      </c>
      <c r="L190" s="81" t="s">
        <v>121</v>
      </c>
      <c r="M190" s="78" t="s">
        <v>41</v>
      </c>
      <c r="N190" s="78" t="s">
        <v>172</v>
      </c>
      <c r="O190" s="78" t="s">
        <v>32</v>
      </c>
      <c r="Q190" s="51"/>
      <c r="R190" s="51">
        <v>4.3975</v>
      </c>
      <c r="T190" s="51">
        <v>4.3975</v>
      </c>
      <c r="U190" s="51"/>
      <c r="W190" s="51">
        <v>4.3975</v>
      </c>
      <c r="X190" s="51"/>
      <c r="Y190" s="51">
        <v>4.3975</v>
      </c>
      <c r="Z190" s="51"/>
      <c r="AA190" s="51"/>
      <c r="AB190" s="58">
        <f t="shared" si="115"/>
        <v>17.59</v>
      </c>
      <c r="AC190" s="60">
        <f t="shared" si="116"/>
        <v>0</v>
      </c>
      <c r="AD190" s="60">
        <f t="shared" si="117"/>
        <v>0</v>
      </c>
      <c r="AE190" s="60">
        <f t="shared" si="118"/>
        <v>1055.4000000000001</v>
      </c>
      <c r="AF190" s="60">
        <f t="shared" si="119"/>
        <v>0</v>
      </c>
      <c r="AG190" s="60">
        <f t="shared" si="120"/>
        <v>1055.4000000000001</v>
      </c>
      <c r="AH190" s="60">
        <f t="shared" si="121"/>
        <v>0</v>
      </c>
      <c r="AI190" s="60">
        <f t="shared" si="122"/>
        <v>0</v>
      </c>
      <c r="AJ190" s="60">
        <f t="shared" si="123"/>
        <v>1055.4000000000001</v>
      </c>
      <c r="AK190" s="60">
        <f t="shared" si="124"/>
        <v>0</v>
      </c>
      <c r="AL190" s="60">
        <f t="shared" si="125"/>
        <v>1055.4000000000001</v>
      </c>
      <c r="AM190" s="60">
        <f t="shared" si="126"/>
        <v>0</v>
      </c>
      <c r="AN190" s="60">
        <f t="shared" si="127"/>
        <v>0</v>
      </c>
      <c r="AO190" s="60">
        <f t="shared" si="128"/>
        <v>4221.6000000000004</v>
      </c>
    </row>
    <row r="191" spans="1:41" ht="33.75" x14ac:dyDescent="0.2">
      <c r="A191" s="48" t="s">
        <v>43</v>
      </c>
      <c r="B191" s="48" t="s">
        <v>167</v>
      </c>
      <c r="C191" s="104" t="s">
        <v>405</v>
      </c>
      <c r="D191" s="53" t="s">
        <v>341</v>
      </c>
      <c r="E191" s="114">
        <v>17.59</v>
      </c>
      <c r="F191" s="117" t="s">
        <v>205</v>
      </c>
      <c r="G191" s="118" t="s">
        <v>406</v>
      </c>
      <c r="H191" s="118" t="s">
        <v>117</v>
      </c>
      <c r="I191" s="119">
        <v>17.59</v>
      </c>
      <c r="J191" s="120">
        <v>240</v>
      </c>
      <c r="K191" s="121">
        <f t="shared" si="129"/>
        <v>4221.6000000000004</v>
      </c>
      <c r="L191" s="81" t="s">
        <v>121</v>
      </c>
      <c r="M191" s="78" t="s">
        <v>41</v>
      </c>
      <c r="N191" s="78" t="s">
        <v>172</v>
      </c>
      <c r="O191" s="78" t="s">
        <v>32</v>
      </c>
      <c r="Q191" s="51"/>
      <c r="R191" s="51">
        <v>4.3975</v>
      </c>
      <c r="T191" s="51">
        <v>4.3975</v>
      </c>
      <c r="U191" s="51"/>
      <c r="W191" s="51">
        <v>4.3975</v>
      </c>
      <c r="X191" s="51"/>
      <c r="Y191" s="51">
        <v>4.3975</v>
      </c>
      <c r="Z191" s="51"/>
      <c r="AA191" s="51"/>
      <c r="AB191" s="58">
        <f t="shared" si="115"/>
        <v>17.59</v>
      </c>
      <c r="AC191" s="60">
        <f t="shared" si="116"/>
        <v>0</v>
      </c>
      <c r="AD191" s="60">
        <f t="shared" si="117"/>
        <v>0</v>
      </c>
      <c r="AE191" s="60">
        <f t="shared" si="118"/>
        <v>1055.4000000000001</v>
      </c>
      <c r="AF191" s="60">
        <f t="shared" si="119"/>
        <v>0</v>
      </c>
      <c r="AG191" s="60">
        <f t="shared" si="120"/>
        <v>1055.4000000000001</v>
      </c>
      <c r="AH191" s="60">
        <f t="shared" si="121"/>
        <v>0</v>
      </c>
      <c r="AI191" s="60">
        <f t="shared" si="122"/>
        <v>0</v>
      </c>
      <c r="AJ191" s="60">
        <f t="shared" si="123"/>
        <v>1055.4000000000001</v>
      </c>
      <c r="AK191" s="60">
        <f t="shared" si="124"/>
        <v>0</v>
      </c>
      <c r="AL191" s="60">
        <f t="shared" si="125"/>
        <v>1055.4000000000001</v>
      </c>
      <c r="AM191" s="60">
        <f t="shared" si="126"/>
        <v>0</v>
      </c>
      <c r="AN191" s="60">
        <f t="shared" si="127"/>
        <v>0</v>
      </c>
      <c r="AO191" s="60">
        <f t="shared" si="128"/>
        <v>4221.6000000000004</v>
      </c>
    </row>
    <row r="192" spans="1:41" ht="33.75" x14ac:dyDescent="0.2">
      <c r="A192" s="48" t="s">
        <v>43</v>
      </c>
      <c r="B192" s="48" t="s">
        <v>167</v>
      </c>
      <c r="C192" s="104" t="s">
        <v>407</v>
      </c>
      <c r="D192" s="53" t="s">
        <v>341</v>
      </c>
      <c r="E192" s="114">
        <v>16</v>
      </c>
      <c r="F192" s="117" t="s">
        <v>205</v>
      </c>
      <c r="G192" s="118" t="s">
        <v>408</v>
      </c>
      <c r="H192" s="118" t="s">
        <v>117</v>
      </c>
      <c r="I192" s="119">
        <v>16</v>
      </c>
      <c r="J192" s="120">
        <v>500</v>
      </c>
      <c r="K192" s="121">
        <f t="shared" si="129"/>
        <v>8000</v>
      </c>
      <c r="L192" s="81" t="s">
        <v>121</v>
      </c>
      <c r="M192" s="78" t="s">
        <v>41</v>
      </c>
      <c r="N192" s="78" t="s">
        <v>172</v>
      </c>
      <c r="O192" s="78" t="s">
        <v>32</v>
      </c>
      <c r="Q192" s="51"/>
      <c r="R192" s="51">
        <v>4</v>
      </c>
      <c r="T192" s="51">
        <v>4</v>
      </c>
      <c r="U192" s="51"/>
      <c r="W192" s="51">
        <v>4</v>
      </c>
      <c r="X192" s="51"/>
      <c r="Y192" s="51">
        <v>4</v>
      </c>
      <c r="Z192" s="51"/>
      <c r="AA192" s="51"/>
      <c r="AB192" s="58">
        <f t="shared" si="115"/>
        <v>16</v>
      </c>
      <c r="AC192" s="60">
        <f t="shared" si="116"/>
        <v>0</v>
      </c>
      <c r="AD192" s="60">
        <f t="shared" si="117"/>
        <v>0</v>
      </c>
      <c r="AE192" s="60">
        <f t="shared" si="118"/>
        <v>2000</v>
      </c>
      <c r="AF192" s="60">
        <f t="shared" si="119"/>
        <v>0</v>
      </c>
      <c r="AG192" s="60">
        <f t="shared" si="120"/>
        <v>2000</v>
      </c>
      <c r="AH192" s="60">
        <f t="shared" si="121"/>
        <v>0</v>
      </c>
      <c r="AI192" s="60">
        <f t="shared" si="122"/>
        <v>0</v>
      </c>
      <c r="AJ192" s="60">
        <f t="shared" si="123"/>
        <v>2000</v>
      </c>
      <c r="AK192" s="60">
        <f t="shared" si="124"/>
        <v>0</v>
      </c>
      <c r="AL192" s="60">
        <f t="shared" si="125"/>
        <v>2000</v>
      </c>
      <c r="AM192" s="60">
        <f t="shared" si="126"/>
        <v>0</v>
      </c>
      <c r="AN192" s="60">
        <f t="shared" si="127"/>
        <v>0</v>
      </c>
      <c r="AO192" s="60">
        <f t="shared" si="128"/>
        <v>8000</v>
      </c>
    </row>
    <row r="193" spans="1:41" ht="33.75" x14ac:dyDescent="0.2">
      <c r="A193" s="48" t="s">
        <v>43</v>
      </c>
      <c r="B193" s="48" t="s">
        <v>167</v>
      </c>
      <c r="C193" s="104" t="s">
        <v>409</v>
      </c>
      <c r="D193" s="53" t="s">
        <v>341</v>
      </c>
      <c r="E193" s="114">
        <v>4.0591999999999997</v>
      </c>
      <c r="F193" s="117" t="s">
        <v>205</v>
      </c>
      <c r="G193" s="118" t="s">
        <v>410</v>
      </c>
      <c r="H193" s="118" t="s">
        <v>117</v>
      </c>
      <c r="I193" s="119">
        <v>4.0591999999999997</v>
      </c>
      <c r="J193" s="120">
        <v>100</v>
      </c>
      <c r="K193" s="121">
        <f t="shared" si="129"/>
        <v>405.91999999999996</v>
      </c>
      <c r="L193" s="81" t="s">
        <v>121</v>
      </c>
      <c r="M193" s="78" t="s">
        <v>41</v>
      </c>
      <c r="N193" s="78" t="s">
        <v>172</v>
      </c>
      <c r="O193" s="78" t="s">
        <v>32</v>
      </c>
      <c r="Q193" s="51"/>
      <c r="R193" s="51">
        <v>1.0147999999999999</v>
      </c>
      <c r="T193" s="51">
        <v>1.0147999999999999</v>
      </c>
      <c r="U193" s="51"/>
      <c r="W193" s="51">
        <v>1.0147999999999999</v>
      </c>
      <c r="X193" s="51"/>
      <c r="Y193" s="51">
        <v>1.0147999999999999</v>
      </c>
      <c r="Z193" s="51"/>
      <c r="AA193" s="51"/>
      <c r="AB193" s="58">
        <f t="shared" si="115"/>
        <v>4.0591999999999997</v>
      </c>
      <c r="AC193" s="60">
        <f t="shared" si="116"/>
        <v>0</v>
      </c>
      <c r="AD193" s="60">
        <f t="shared" si="117"/>
        <v>0</v>
      </c>
      <c r="AE193" s="60">
        <f t="shared" si="118"/>
        <v>101.47999999999999</v>
      </c>
      <c r="AF193" s="60">
        <f t="shared" si="119"/>
        <v>0</v>
      </c>
      <c r="AG193" s="60">
        <f t="shared" si="120"/>
        <v>101.47999999999999</v>
      </c>
      <c r="AH193" s="60">
        <f t="shared" si="121"/>
        <v>0</v>
      </c>
      <c r="AI193" s="60">
        <f t="shared" si="122"/>
        <v>0</v>
      </c>
      <c r="AJ193" s="60">
        <f t="shared" si="123"/>
        <v>101.47999999999999</v>
      </c>
      <c r="AK193" s="60">
        <f t="shared" si="124"/>
        <v>0</v>
      </c>
      <c r="AL193" s="60">
        <f t="shared" si="125"/>
        <v>101.47999999999999</v>
      </c>
      <c r="AM193" s="60">
        <f t="shared" si="126"/>
        <v>0</v>
      </c>
      <c r="AN193" s="60">
        <f t="shared" si="127"/>
        <v>0</v>
      </c>
      <c r="AO193" s="60">
        <f t="shared" si="128"/>
        <v>405.91999999999996</v>
      </c>
    </row>
    <row r="194" spans="1:41" ht="33.75" x14ac:dyDescent="0.2">
      <c r="A194" s="48" t="s">
        <v>43</v>
      </c>
      <c r="B194" s="48" t="s">
        <v>167</v>
      </c>
      <c r="C194" s="104" t="s">
        <v>411</v>
      </c>
      <c r="D194" s="53" t="s">
        <v>341</v>
      </c>
      <c r="E194" s="114">
        <v>2.4780000000000002</v>
      </c>
      <c r="F194" s="117" t="s">
        <v>205</v>
      </c>
      <c r="G194" s="118" t="s">
        <v>412</v>
      </c>
      <c r="H194" s="118" t="s">
        <v>117</v>
      </c>
      <c r="I194" s="119">
        <v>2.4780000000000002</v>
      </c>
      <c r="J194" s="120">
        <v>1000</v>
      </c>
      <c r="K194" s="121">
        <f t="shared" si="129"/>
        <v>2478</v>
      </c>
      <c r="L194" s="81" t="s">
        <v>121</v>
      </c>
      <c r="M194" s="78" t="s">
        <v>41</v>
      </c>
      <c r="N194" s="78" t="s">
        <v>172</v>
      </c>
      <c r="O194" s="78" t="s">
        <v>32</v>
      </c>
      <c r="Q194" s="51"/>
      <c r="R194" s="51">
        <v>0.61950000000000005</v>
      </c>
      <c r="T194" s="51">
        <v>0.61950000000000005</v>
      </c>
      <c r="U194" s="51"/>
      <c r="W194" s="51">
        <v>0.61950000000000005</v>
      </c>
      <c r="X194" s="51"/>
      <c r="Y194" s="51">
        <v>0.61950000000000005</v>
      </c>
      <c r="Z194" s="51"/>
      <c r="AA194" s="51"/>
      <c r="AB194" s="58">
        <f t="shared" si="115"/>
        <v>2.4780000000000002</v>
      </c>
      <c r="AC194" s="60">
        <f t="shared" si="116"/>
        <v>0</v>
      </c>
      <c r="AD194" s="60">
        <f t="shared" si="117"/>
        <v>0</v>
      </c>
      <c r="AE194" s="60">
        <f t="shared" si="118"/>
        <v>619.5</v>
      </c>
      <c r="AF194" s="60">
        <f t="shared" si="119"/>
        <v>0</v>
      </c>
      <c r="AG194" s="60">
        <f t="shared" si="120"/>
        <v>619.5</v>
      </c>
      <c r="AH194" s="60">
        <f t="shared" si="121"/>
        <v>0</v>
      </c>
      <c r="AI194" s="60">
        <f t="shared" si="122"/>
        <v>0</v>
      </c>
      <c r="AJ194" s="60">
        <f t="shared" si="123"/>
        <v>619.5</v>
      </c>
      <c r="AK194" s="60">
        <f t="shared" si="124"/>
        <v>0</v>
      </c>
      <c r="AL194" s="60">
        <f t="shared" si="125"/>
        <v>619.5</v>
      </c>
      <c r="AM194" s="60">
        <f t="shared" si="126"/>
        <v>0</v>
      </c>
      <c r="AN194" s="60">
        <f t="shared" si="127"/>
        <v>0</v>
      </c>
      <c r="AO194" s="60">
        <f t="shared" si="128"/>
        <v>2478</v>
      </c>
    </row>
    <row r="195" spans="1:41" ht="33.75" x14ac:dyDescent="0.2">
      <c r="A195" s="48" t="s">
        <v>43</v>
      </c>
      <c r="B195" s="48" t="s">
        <v>167</v>
      </c>
      <c r="C195" s="104" t="s">
        <v>413</v>
      </c>
      <c r="D195" s="53" t="s">
        <v>341</v>
      </c>
      <c r="E195" s="114">
        <v>3</v>
      </c>
      <c r="F195" s="117" t="s">
        <v>205</v>
      </c>
      <c r="G195" s="118" t="s">
        <v>414</v>
      </c>
      <c r="H195" s="118" t="s">
        <v>117</v>
      </c>
      <c r="I195" s="119">
        <v>3</v>
      </c>
      <c r="J195" s="120">
        <v>1000</v>
      </c>
      <c r="K195" s="121">
        <f t="shared" si="129"/>
        <v>3000</v>
      </c>
      <c r="L195" s="81" t="s">
        <v>121</v>
      </c>
      <c r="M195" s="78" t="s">
        <v>41</v>
      </c>
      <c r="N195" s="78" t="s">
        <v>172</v>
      </c>
      <c r="O195" s="78" t="s">
        <v>32</v>
      </c>
      <c r="Q195" s="51"/>
      <c r="R195" s="51">
        <v>0.75</v>
      </c>
      <c r="T195" s="51">
        <v>0.75</v>
      </c>
      <c r="U195" s="51"/>
      <c r="W195" s="51">
        <v>0.75</v>
      </c>
      <c r="X195" s="51"/>
      <c r="Y195" s="51">
        <v>0.75</v>
      </c>
      <c r="Z195" s="51"/>
      <c r="AA195" s="51"/>
      <c r="AB195" s="58">
        <f t="shared" si="115"/>
        <v>3</v>
      </c>
      <c r="AC195" s="60">
        <f t="shared" si="116"/>
        <v>0</v>
      </c>
      <c r="AD195" s="60">
        <f t="shared" si="117"/>
        <v>0</v>
      </c>
      <c r="AE195" s="60">
        <f t="shared" si="118"/>
        <v>750</v>
      </c>
      <c r="AF195" s="60">
        <f t="shared" si="119"/>
        <v>0</v>
      </c>
      <c r="AG195" s="60">
        <f t="shared" si="120"/>
        <v>750</v>
      </c>
      <c r="AH195" s="60">
        <f t="shared" si="121"/>
        <v>0</v>
      </c>
      <c r="AI195" s="60">
        <f t="shared" si="122"/>
        <v>0</v>
      </c>
      <c r="AJ195" s="60">
        <f t="shared" si="123"/>
        <v>750</v>
      </c>
      <c r="AK195" s="60">
        <f t="shared" si="124"/>
        <v>0</v>
      </c>
      <c r="AL195" s="60">
        <f t="shared" si="125"/>
        <v>750</v>
      </c>
      <c r="AM195" s="60">
        <f t="shared" si="126"/>
        <v>0</v>
      </c>
      <c r="AN195" s="60">
        <f t="shared" si="127"/>
        <v>0</v>
      </c>
      <c r="AO195" s="60">
        <f t="shared" si="128"/>
        <v>3000</v>
      </c>
    </row>
    <row r="196" spans="1:41" ht="33.75" x14ac:dyDescent="0.25">
      <c r="A196" s="48" t="s">
        <v>43</v>
      </c>
      <c r="B196" s="48" t="s">
        <v>167</v>
      </c>
      <c r="C196" s="104" t="s">
        <v>415</v>
      </c>
      <c r="D196" s="56" t="s">
        <v>341</v>
      </c>
      <c r="E196" s="56">
        <v>18</v>
      </c>
      <c r="F196" s="56" t="s">
        <v>205</v>
      </c>
      <c r="G196" s="56" t="s">
        <v>416</v>
      </c>
      <c r="H196" s="56" t="s">
        <v>346</v>
      </c>
      <c r="I196" s="55">
        <v>18</v>
      </c>
      <c r="J196" s="56">
        <v>50</v>
      </c>
      <c r="K196" s="56">
        <f t="shared" si="129"/>
        <v>900</v>
      </c>
      <c r="L196" s="78" t="s">
        <v>69</v>
      </c>
      <c r="M196" s="78" t="s">
        <v>41</v>
      </c>
      <c r="N196" s="78" t="s">
        <v>172</v>
      </c>
      <c r="O196" s="78" t="s">
        <v>32</v>
      </c>
      <c r="Q196" s="51"/>
      <c r="R196" s="51">
        <v>4.5</v>
      </c>
      <c r="T196" s="51">
        <v>4.5</v>
      </c>
      <c r="U196" s="51"/>
      <c r="W196" s="51">
        <v>4.5</v>
      </c>
      <c r="X196" s="51"/>
      <c r="Y196" s="51">
        <v>4.5</v>
      </c>
      <c r="Z196" s="51"/>
      <c r="AA196" s="51"/>
      <c r="AB196" s="58">
        <f t="shared" si="115"/>
        <v>18</v>
      </c>
      <c r="AC196" s="60">
        <f t="shared" si="116"/>
        <v>0</v>
      </c>
      <c r="AD196" s="60">
        <f t="shared" si="117"/>
        <v>0</v>
      </c>
      <c r="AE196" s="60">
        <f t="shared" si="118"/>
        <v>225</v>
      </c>
      <c r="AF196" s="60">
        <f t="shared" si="119"/>
        <v>0</v>
      </c>
      <c r="AG196" s="60">
        <f t="shared" si="120"/>
        <v>225</v>
      </c>
      <c r="AH196" s="60">
        <f t="shared" si="121"/>
        <v>0</v>
      </c>
      <c r="AI196" s="60">
        <f t="shared" si="122"/>
        <v>0</v>
      </c>
      <c r="AJ196" s="60">
        <f t="shared" si="123"/>
        <v>225</v>
      </c>
      <c r="AK196" s="60">
        <f t="shared" si="124"/>
        <v>0</v>
      </c>
      <c r="AL196" s="60">
        <f t="shared" si="125"/>
        <v>225</v>
      </c>
      <c r="AM196" s="60">
        <f t="shared" si="126"/>
        <v>0</v>
      </c>
      <c r="AN196" s="60">
        <f t="shared" si="127"/>
        <v>0</v>
      </c>
      <c r="AO196" s="60">
        <f t="shared" si="128"/>
        <v>900</v>
      </c>
    </row>
    <row r="197" spans="1:41" ht="33.75" x14ac:dyDescent="0.2">
      <c r="A197" s="48" t="s">
        <v>43</v>
      </c>
      <c r="B197" s="48" t="s">
        <v>167</v>
      </c>
      <c r="C197" s="104" t="s">
        <v>417</v>
      </c>
      <c r="D197" s="53" t="s">
        <v>341</v>
      </c>
      <c r="E197" s="114">
        <v>53.1</v>
      </c>
      <c r="F197" s="117" t="s">
        <v>205</v>
      </c>
      <c r="G197" s="118" t="s">
        <v>418</v>
      </c>
      <c r="H197" s="118" t="s">
        <v>419</v>
      </c>
      <c r="I197" s="119">
        <v>53.1</v>
      </c>
      <c r="J197" s="122">
        <v>200</v>
      </c>
      <c r="K197" s="121">
        <f t="shared" si="129"/>
        <v>10620</v>
      </c>
      <c r="L197" s="81" t="s">
        <v>121</v>
      </c>
      <c r="M197" s="78" t="s">
        <v>41</v>
      </c>
      <c r="N197" s="78" t="s">
        <v>172</v>
      </c>
      <c r="O197" s="78" t="s">
        <v>32</v>
      </c>
      <c r="Q197" s="51"/>
      <c r="R197" s="51">
        <v>13.275</v>
      </c>
      <c r="T197" s="51">
        <v>13.275</v>
      </c>
      <c r="U197" s="51"/>
      <c r="W197" s="51">
        <v>13.275</v>
      </c>
      <c r="X197" s="51"/>
      <c r="Y197" s="51">
        <v>13.275</v>
      </c>
      <c r="Z197" s="51"/>
      <c r="AA197" s="51"/>
      <c r="AB197" s="58">
        <f t="shared" si="115"/>
        <v>53.1</v>
      </c>
      <c r="AC197" s="60">
        <f t="shared" si="116"/>
        <v>0</v>
      </c>
      <c r="AD197" s="60">
        <f t="shared" si="117"/>
        <v>0</v>
      </c>
      <c r="AE197" s="60">
        <f t="shared" si="118"/>
        <v>2655</v>
      </c>
      <c r="AF197" s="60">
        <f t="shared" si="119"/>
        <v>0</v>
      </c>
      <c r="AG197" s="60">
        <f t="shared" si="120"/>
        <v>2655</v>
      </c>
      <c r="AH197" s="60">
        <f t="shared" si="121"/>
        <v>0</v>
      </c>
      <c r="AI197" s="60">
        <f t="shared" si="122"/>
        <v>0</v>
      </c>
      <c r="AJ197" s="60">
        <f t="shared" si="123"/>
        <v>2655</v>
      </c>
      <c r="AK197" s="60">
        <f t="shared" si="124"/>
        <v>0</v>
      </c>
      <c r="AL197" s="60">
        <f t="shared" si="125"/>
        <v>2655</v>
      </c>
      <c r="AM197" s="60">
        <f t="shared" si="126"/>
        <v>0</v>
      </c>
      <c r="AN197" s="60">
        <f t="shared" si="127"/>
        <v>0</v>
      </c>
      <c r="AO197" s="60">
        <f t="shared" si="128"/>
        <v>10620</v>
      </c>
    </row>
    <row r="198" spans="1:41" ht="33.75" x14ac:dyDescent="0.2">
      <c r="A198" s="48" t="s">
        <v>43</v>
      </c>
      <c r="B198" s="48" t="s">
        <v>167</v>
      </c>
      <c r="C198" s="104" t="s">
        <v>420</v>
      </c>
      <c r="D198" s="53" t="s">
        <v>341</v>
      </c>
      <c r="E198" s="114">
        <v>21.95</v>
      </c>
      <c r="F198" s="117" t="s">
        <v>205</v>
      </c>
      <c r="G198" s="118" t="s">
        <v>421</v>
      </c>
      <c r="H198" s="118" t="s">
        <v>422</v>
      </c>
      <c r="I198" s="119">
        <v>21.95</v>
      </c>
      <c r="J198" s="122">
        <v>200</v>
      </c>
      <c r="K198" s="121">
        <f t="shared" si="129"/>
        <v>4390</v>
      </c>
      <c r="L198" s="81" t="s">
        <v>121</v>
      </c>
      <c r="M198" s="78" t="s">
        <v>41</v>
      </c>
      <c r="N198" s="78" t="s">
        <v>172</v>
      </c>
      <c r="O198" s="78" t="s">
        <v>32</v>
      </c>
      <c r="Q198" s="51"/>
      <c r="R198" s="51">
        <v>5.4874999999999998</v>
      </c>
      <c r="T198" s="51">
        <v>5.4874999999999998</v>
      </c>
      <c r="U198" s="51"/>
      <c r="W198" s="51">
        <v>5.4874999999999998</v>
      </c>
      <c r="X198" s="51"/>
      <c r="Y198" s="51">
        <v>5.4874999999999998</v>
      </c>
      <c r="Z198" s="51"/>
      <c r="AA198" s="51"/>
      <c r="AB198" s="58">
        <f t="shared" si="115"/>
        <v>21.95</v>
      </c>
      <c r="AC198" s="60">
        <f t="shared" si="116"/>
        <v>0</v>
      </c>
      <c r="AD198" s="60">
        <f t="shared" si="117"/>
        <v>0</v>
      </c>
      <c r="AE198" s="60">
        <f t="shared" si="118"/>
        <v>1097.5</v>
      </c>
      <c r="AF198" s="60">
        <f t="shared" si="119"/>
        <v>0</v>
      </c>
      <c r="AG198" s="60">
        <f t="shared" si="120"/>
        <v>1097.5</v>
      </c>
      <c r="AH198" s="60">
        <f t="shared" si="121"/>
        <v>0</v>
      </c>
      <c r="AI198" s="60">
        <f t="shared" si="122"/>
        <v>0</v>
      </c>
      <c r="AJ198" s="60">
        <f t="shared" si="123"/>
        <v>1097.5</v>
      </c>
      <c r="AK198" s="60">
        <f t="shared" si="124"/>
        <v>0</v>
      </c>
      <c r="AL198" s="60">
        <f t="shared" si="125"/>
        <v>1097.5</v>
      </c>
      <c r="AM198" s="60">
        <f t="shared" si="126"/>
        <v>0</v>
      </c>
      <c r="AN198" s="60">
        <f t="shared" si="127"/>
        <v>0</v>
      </c>
      <c r="AO198" s="60">
        <f t="shared" si="128"/>
        <v>4390</v>
      </c>
    </row>
    <row r="199" spans="1:41" ht="33.75" x14ac:dyDescent="0.2">
      <c r="A199" s="48" t="s">
        <v>43</v>
      </c>
      <c r="B199" s="48" t="s">
        <v>167</v>
      </c>
      <c r="C199" s="104" t="s">
        <v>423</v>
      </c>
      <c r="D199" s="53" t="s">
        <v>341</v>
      </c>
      <c r="E199" s="114">
        <v>13.9948</v>
      </c>
      <c r="F199" s="117" t="s">
        <v>205</v>
      </c>
      <c r="G199" s="118" t="s">
        <v>424</v>
      </c>
      <c r="H199" s="118" t="s">
        <v>422</v>
      </c>
      <c r="I199" s="119">
        <v>13.9948</v>
      </c>
      <c r="J199" s="122">
        <v>25</v>
      </c>
      <c r="K199" s="121">
        <f t="shared" si="129"/>
        <v>349.87</v>
      </c>
      <c r="L199" s="81" t="s">
        <v>121</v>
      </c>
      <c r="M199" s="78" t="s">
        <v>41</v>
      </c>
      <c r="N199" s="78" t="s">
        <v>172</v>
      </c>
      <c r="O199" s="78" t="s">
        <v>32</v>
      </c>
      <c r="Q199" s="51"/>
      <c r="R199" s="51">
        <v>3.4986999999999999</v>
      </c>
      <c r="T199" s="51">
        <v>3.4986999999999999</v>
      </c>
      <c r="U199" s="51"/>
      <c r="W199" s="51">
        <v>3.4986999999999999</v>
      </c>
      <c r="X199" s="51"/>
      <c r="Y199" s="51">
        <v>3.4986999999999999</v>
      </c>
      <c r="Z199" s="51"/>
      <c r="AA199" s="51"/>
      <c r="AB199" s="58">
        <f t="shared" si="115"/>
        <v>13.9948</v>
      </c>
      <c r="AC199" s="60">
        <f t="shared" si="116"/>
        <v>0</v>
      </c>
      <c r="AD199" s="60">
        <f t="shared" si="117"/>
        <v>0</v>
      </c>
      <c r="AE199" s="60">
        <f t="shared" si="118"/>
        <v>87.467500000000001</v>
      </c>
      <c r="AF199" s="60">
        <f t="shared" si="119"/>
        <v>0</v>
      </c>
      <c r="AG199" s="60">
        <f t="shared" si="120"/>
        <v>87.467500000000001</v>
      </c>
      <c r="AH199" s="60">
        <f t="shared" si="121"/>
        <v>0</v>
      </c>
      <c r="AI199" s="60">
        <f t="shared" si="122"/>
        <v>0</v>
      </c>
      <c r="AJ199" s="60">
        <f t="shared" si="123"/>
        <v>87.467500000000001</v>
      </c>
      <c r="AK199" s="60">
        <f t="shared" si="124"/>
        <v>0</v>
      </c>
      <c r="AL199" s="60">
        <f t="shared" si="125"/>
        <v>87.467500000000001</v>
      </c>
      <c r="AM199" s="60">
        <f t="shared" si="126"/>
        <v>0</v>
      </c>
      <c r="AN199" s="60">
        <f t="shared" si="127"/>
        <v>0</v>
      </c>
      <c r="AO199" s="60">
        <f t="shared" si="128"/>
        <v>349.87</v>
      </c>
    </row>
    <row r="200" spans="1:41" ht="33.75" x14ac:dyDescent="0.2">
      <c r="A200" s="48" t="s">
        <v>43</v>
      </c>
      <c r="B200" s="48" t="s">
        <v>167</v>
      </c>
      <c r="C200" s="104" t="s">
        <v>425</v>
      </c>
      <c r="D200" s="53" t="s">
        <v>341</v>
      </c>
      <c r="E200" s="114">
        <v>62</v>
      </c>
      <c r="F200" s="117" t="s">
        <v>205</v>
      </c>
      <c r="G200" s="118" t="s">
        <v>426</v>
      </c>
      <c r="H200" s="118" t="s">
        <v>422</v>
      </c>
      <c r="I200" s="119">
        <v>62</v>
      </c>
      <c r="J200" s="122">
        <v>200</v>
      </c>
      <c r="K200" s="121">
        <f t="shared" si="129"/>
        <v>12400</v>
      </c>
      <c r="L200" s="81" t="s">
        <v>121</v>
      </c>
      <c r="M200" s="78" t="s">
        <v>41</v>
      </c>
      <c r="N200" s="78" t="s">
        <v>172</v>
      </c>
      <c r="O200" s="78" t="s">
        <v>32</v>
      </c>
      <c r="Q200" s="51"/>
      <c r="R200" s="51">
        <v>15.5</v>
      </c>
      <c r="T200" s="51">
        <v>15.5</v>
      </c>
      <c r="U200" s="51"/>
      <c r="W200" s="51">
        <v>15.5</v>
      </c>
      <c r="X200" s="51"/>
      <c r="Y200" s="51">
        <v>15.5</v>
      </c>
      <c r="Z200" s="51"/>
      <c r="AA200" s="51"/>
      <c r="AB200" s="58">
        <f t="shared" si="115"/>
        <v>62</v>
      </c>
      <c r="AC200" s="60">
        <f t="shared" si="116"/>
        <v>0</v>
      </c>
      <c r="AD200" s="60">
        <f t="shared" si="117"/>
        <v>0</v>
      </c>
      <c r="AE200" s="60">
        <f t="shared" si="118"/>
        <v>3100</v>
      </c>
      <c r="AF200" s="60">
        <f t="shared" si="119"/>
        <v>0</v>
      </c>
      <c r="AG200" s="60">
        <f t="shared" si="120"/>
        <v>3100</v>
      </c>
      <c r="AH200" s="60">
        <f t="shared" si="121"/>
        <v>0</v>
      </c>
      <c r="AI200" s="60">
        <f t="shared" si="122"/>
        <v>0</v>
      </c>
      <c r="AJ200" s="60">
        <f t="shared" si="123"/>
        <v>3100</v>
      </c>
      <c r="AK200" s="60">
        <f t="shared" si="124"/>
        <v>0</v>
      </c>
      <c r="AL200" s="60">
        <f t="shared" si="125"/>
        <v>3100</v>
      </c>
      <c r="AM200" s="60">
        <f t="shared" si="126"/>
        <v>0</v>
      </c>
      <c r="AN200" s="60">
        <f t="shared" si="127"/>
        <v>0</v>
      </c>
      <c r="AO200" s="60">
        <f t="shared" si="128"/>
        <v>12400</v>
      </c>
    </row>
    <row r="201" spans="1:41" ht="33.75" x14ac:dyDescent="0.2">
      <c r="A201" s="48" t="s">
        <v>43</v>
      </c>
      <c r="B201" s="48" t="s">
        <v>167</v>
      </c>
      <c r="C201" s="104" t="s">
        <v>427</v>
      </c>
      <c r="D201" s="53" t="s">
        <v>341</v>
      </c>
      <c r="E201" s="114">
        <v>10.5</v>
      </c>
      <c r="F201" s="117" t="s">
        <v>205</v>
      </c>
      <c r="G201" s="118" t="s">
        <v>428</v>
      </c>
      <c r="H201" s="118" t="s">
        <v>346</v>
      </c>
      <c r="I201" s="119">
        <v>10.5</v>
      </c>
      <c r="J201" s="122">
        <v>20</v>
      </c>
      <c r="K201" s="121">
        <f t="shared" si="129"/>
        <v>210</v>
      </c>
      <c r="L201" s="81" t="s">
        <v>121</v>
      </c>
      <c r="M201" s="78" t="s">
        <v>41</v>
      </c>
      <c r="N201" s="78" t="s">
        <v>172</v>
      </c>
      <c r="O201" s="78" t="s">
        <v>32</v>
      </c>
      <c r="Q201" s="51"/>
      <c r="R201" s="51">
        <v>2.625</v>
      </c>
      <c r="T201" s="51">
        <v>2.625</v>
      </c>
      <c r="U201" s="51"/>
      <c r="W201" s="51">
        <v>2.625</v>
      </c>
      <c r="X201" s="51"/>
      <c r="Y201" s="51">
        <v>2.625</v>
      </c>
      <c r="Z201" s="51"/>
      <c r="AA201" s="51"/>
      <c r="AB201" s="58">
        <f t="shared" si="115"/>
        <v>10.5</v>
      </c>
      <c r="AC201" s="60">
        <f t="shared" si="116"/>
        <v>0</v>
      </c>
      <c r="AD201" s="60">
        <f t="shared" si="117"/>
        <v>0</v>
      </c>
      <c r="AE201" s="60">
        <f t="shared" si="118"/>
        <v>52.5</v>
      </c>
      <c r="AF201" s="60">
        <f t="shared" si="119"/>
        <v>0</v>
      </c>
      <c r="AG201" s="60">
        <f t="shared" si="120"/>
        <v>52.5</v>
      </c>
      <c r="AH201" s="60">
        <f t="shared" si="121"/>
        <v>0</v>
      </c>
      <c r="AI201" s="60">
        <f t="shared" si="122"/>
        <v>0</v>
      </c>
      <c r="AJ201" s="60">
        <f t="shared" si="123"/>
        <v>52.5</v>
      </c>
      <c r="AK201" s="60">
        <f t="shared" si="124"/>
        <v>0</v>
      </c>
      <c r="AL201" s="60">
        <f t="shared" si="125"/>
        <v>52.5</v>
      </c>
      <c r="AM201" s="60">
        <f t="shared" si="126"/>
        <v>0</v>
      </c>
      <c r="AN201" s="60">
        <f t="shared" si="127"/>
        <v>0</v>
      </c>
      <c r="AO201" s="60">
        <f t="shared" si="128"/>
        <v>210</v>
      </c>
    </row>
    <row r="202" spans="1:41" ht="33.75" x14ac:dyDescent="0.25">
      <c r="A202" s="48" t="s">
        <v>43</v>
      </c>
      <c r="B202" s="48" t="s">
        <v>167</v>
      </c>
      <c r="C202" s="104" t="s">
        <v>429</v>
      </c>
      <c r="D202" s="56" t="s">
        <v>341</v>
      </c>
      <c r="E202" s="56">
        <v>3.5522999999999998</v>
      </c>
      <c r="F202" s="56" t="s">
        <v>205</v>
      </c>
      <c r="G202" s="56" t="s">
        <v>430</v>
      </c>
      <c r="H202" s="56" t="s">
        <v>117</v>
      </c>
      <c r="I202" s="55">
        <v>3.5522999999999998</v>
      </c>
      <c r="J202" s="56">
        <v>25</v>
      </c>
      <c r="K202" s="56">
        <f t="shared" si="129"/>
        <v>88.80749999999999</v>
      </c>
      <c r="L202" s="78" t="s">
        <v>69</v>
      </c>
      <c r="M202" s="78" t="s">
        <v>41</v>
      </c>
      <c r="N202" s="78" t="s">
        <v>172</v>
      </c>
      <c r="O202" s="78" t="s">
        <v>32</v>
      </c>
      <c r="Q202" s="51"/>
      <c r="R202" s="51">
        <v>0.88807499999999995</v>
      </c>
      <c r="T202" s="51">
        <v>0.88807499999999995</v>
      </c>
      <c r="U202" s="51"/>
      <c r="W202" s="51">
        <v>0.88807499999999995</v>
      </c>
      <c r="X202" s="51"/>
      <c r="Y202" s="51">
        <v>0.88807499999999995</v>
      </c>
      <c r="Z202" s="51"/>
      <c r="AA202" s="51"/>
      <c r="AB202" s="58">
        <f t="shared" si="115"/>
        <v>3.5522999999999998</v>
      </c>
      <c r="AC202" s="60">
        <f t="shared" si="116"/>
        <v>0</v>
      </c>
      <c r="AD202" s="60">
        <f t="shared" si="117"/>
        <v>0</v>
      </c>
      <c r="AE202" s="60">
        <f t="shared" si="118"/>
        <v>22.201874999999998</v>
      </c>
      <c r="AF202" s="60">
        <f t="shared" si="119"/>
        <v>0</v>
      </c>
      <c r="AG202" s="60">
        <f t="shared" si="120"/>
        <v>22.201874999999998</v>
      </c>
      <c r="AH202" s="60">
        <f t="shared" si="121"/>
        <v>0</v>
      </c>
      <c r="AI202" s="60">
        <f t="shared" si="122"/>
        <v>0</v>
      </c>
      <c r="AJ202" s="60">
        <f t="shared" si="123"/>
        <v>22.201874999999998</v>
      </c>
      <c r="AK202" s="60">
        <f t="shared" si="124"/>
        <v>0</v>
      </c>
      <c r="AL202" s="60">
        <f t="shared" si="125"/>
        <v>22.201874999999998</v>
      </c>
      <c r="AM202" s="60">
        <f t="shared" si="126"/>
        <v>0</v>
      </c>
      <c r="AN202" s="60">
        <f t="shared" si="127"/>
        <v>0</v>
      </c>
      <c r="AO202" s="60">
        <f t="shared" si="128"/>
        <v>88.80749999999999</v>
      </c>
    </row>
    <row r="203" spans="1:41" ht="33.75" x14ac:dyDescent="0.2">
      <c r="A203" s="48" t="s">
        <v>43</v>
      </c>
      <c r="B203" s="48" t="s">
        <v>167</v>
      </c>
      <c r="C203" s="104" t="s">
        <v>431</v>
      </c>
      <c r="D203" s="53" t="s">
        <v>341</v>
      </c>
      <c r="E203" s="114">
        <v>283.2</v>
      </c>
      <c r="F203" s="117" t="s">
        <v>205</v>
      </c>
      <c r="G203" s="118" t="s">
        <v>432</v>
      </c>
      <c r="H203" s="118" t="s">
        <v>117</v>
      </c>
      <c r="I203" s="119">
        <v>283.2</v>
      </c>
      <c r="J203" s="120">
        <v>20</v>
      </c>
      <c r="K203" s="121">
        <f t="shared" si="129"/>
        <v>5664</v>
      </c>
      <c r="L203" s="81" t="s">
        <v>121</v>
      </c>
      <c r="M203" s="78" t="s">
        <v>41</v>
      </c>
      <c r="N203" s="78" t="s">
        <v>172</v>
      </c>
      <c r="O203" s="78" t="s">
        <v>32</v>
      </c>
      <c r="Q203" s="51"/>
      <c r="R203" s="51">
        <v>70.8</v>
      </c>
      <c r="T203" s="51">
        <v>70.8</v>
      </c>
      <c r="U203" s="51"/>
      <c r="W203" s="51">
        <v>70.8</v>
      </c>
      <c r="X203" s="51"/>
      <c r="Y203" s="51">
        <v>70.8</v>
      </c>
      <c r="Z203" s="51"/>
      <c r="AA203" s="51"/>
      <c r="AB203" s="58">
        <f t="shared" si="115"/>
        <v>283.2</v>
      </c>
      <c r="AC203" s="60">
        <f t="shared" si="116"/>
        <v>0</v>
      </c>
      <c r="AD203" s="60">
        <f t="shared" si="117"/>
        <v>0</v>
      </c>
      <c r="AE203" s="60">
        <f t="shared" si="118"/>
        <v>1416</v>
      </c>
      <c r="AF203" s="60">
        <f t="shared" si="119"/>
        <v>0</v>
      </c>
      <c r="AG203" s="60">
        <f t="shared" si="120"/>
        <v>1416</v>
      </c>
      <c r="AH203" s="60">
        <f t="shared" si="121"/>
        <v>0</v>
      </c>
      <c r="AI203" s="60">
        <f t="shared" si="122"/>
        <v>0</v>
      </c>
      <c r="AJ203" s="60">
        <f t="shared" si="123"/>
        <v>1416</v>
      </c>
      <c r="AK203" s="60">
        <f t="shared" si="124"/>
        <v>0</v>
      </c>
      <c r="AL203" s="60">
        <f t="shared" si="125"/>
        <v>1416</v>
      </c>
      <c r="AM203" s="60">
        <f t="shared" si="126"/>
        <v>0</v>
      </c>
      <c r="AN203" s="60">
        <f t="shared" si="127"/>
        <v>0</v>
      </c>
      <c r="AO203" s="60">
        <f t="shared" si="128"/>
        <v>5664</v>
      </c>
    </row>
    <row r="204" spans="1:41" ht="33.75" x14ac:dyDescent="0.2">
      <c r="A204" s="48" t="s">
        <v>43</v>
      </c>
      <c r="B204" s="48" t="s">
        <v>167</v>
      </c>
      <c r="C204" s="104" t="s">
        <v>433</v>
      </c>
      <c r="D204" s="53" t="s">
        <v>341</v>
      </c>
      <c r="E204" s="114">
        <v>56.25</v>
      </c>
      <c r="F204" s="117" t="s">
        <v>205</v>
      </c>
      <c r="G204" s="118" t="s">
        <v>434</v>
      </c>
      <c r="H204" s="118" t="s">
        <v>346</v>
      </c>
      <c r="I204" s="119">
        <v>56.25</v>
      </c>
      <c r="J204" s="120">
        <v>100</v>
      </c>
      <c r="K204" s="121">
        <f t="shared" si="129"/>
        <v>5625</v>
      </c>
      <c r="L204" s="81" t="s">
        <v>121</v>
      </c>
      <c r="M204" s="78" t="s">
        <v>41</v>
      </c>
      <c r="N204" s="78" t="s">
        <v>172</v>
      </c>
      <c r="O204" s="78" t="s">
        <v>32</v>
      </c>
      <c r="Q204" s="51"/>
      <c r="R204" s="51">
        <v>14.0625</v>
      </c>
      <c r="T204" s="51">
        <v>14.0625</v>
      </c>
      <c r="U204" s="51"/>
      <c r="W204" s="51">
        <v>14.0625</v>
      </c>
      <c r="X204" s="51"/>
      <c r="Y204" s="51">
        <v>14.0625</v>
      </c>
      <c r="Z204" s="51"/>
      <c r="AA204" s="51"/>
      <c r="AB204" s="58">
        <f t="shared" si="115"/>
        <v>56.25</v>
      </c>
      <c r="AC204" s="60">
        <f t="shared" si="116"/>
        <v>0</v>
      </c>
      <c r="AD204" s="60">
        <f t="shared" si="117"/>
        <v>0</v>
      </c>
      <c r="AE204" s="60">
        <f t="shared" si="118"/>
        <v>1406.25</v>
      </c>
      <c r="AF204" s="60">
        <f t="shared" si="119"/>
        <v>0</v>
      </c>
      <c r="AG204" s="60">
        <f t="shared" si="120"/>
        <v>1406.25</v>
      </c>
      <c r="AH204" s="60">
        <f t="shared" si="121"/>
        <v>0</v>
      </c>
      <c r="AI204" s="60">
        <f t="shared" si="122"/>
        <v>0</v>
      </c>
      <c r="AJ204" s="60">
        <f t="shared" si="123"/>
        <v>1406.25</v>
      </c>
      <c r="AK204" s="60">
        <f t="shared" si="124"/>
        <v>0</v>
      </c>
      <c r="AL204" s="60">
        <f t="shared" si="125"/>
        <v>1406.25</v>
      </c>
      <c r="AM204" s="60">
        <f t="shared" si="126"/>
        <v>0</v>
      </c>
      <c r="AN204" s="60">
        <f t="shared" si="127"/>
        <v>0</v>
      </c>
      <c r="AO204" s="60">
        <f t="shared" si="128"/>
        <v>5625</v>
      </c>
    </row>
    <row r="205" spans="1:41" ht="33.75" x14ac:dyDescent="0.2">
      <c r="A205" s="48" t="s">
        <v>43</v>
      </c>
      <c r="B205" s="48" t="s">
        <v>167</v>
      </c>
      <c r="C205" s="104" t="s">
        <v>435</v>
      </c>
      <c r="D205" s="53" t="s">
        <v>341</v>
      </c>
      <c r="E205" s="114">
        <v>30</v>
      </c>
      <c r="F205" s="117" t="s">
        <v>205</v>
      </c>
      <c r="G205" s="118" t="s">
        <v>436</v>
      </c>
      <c r="H205" s="118" t="s">
        <v>346</v>
      </c>
      <c r="I205" s="119">
        <v>30</v>
      </c>
      <c r="J205" s="120">
        <v>100</v>
      </c>
      <c r="K205" s="121">
        <f t="shared" si="129"/>
        <v>3000</v>
      </c>
      <c r="L205" s="81" t="s">
        <v>121</v>
      </c>
      <c r="M205" s="78" t="s">
        <v>41</v>
      </c>
      <c r="N205" s="78" t="s">
        <v>172</v>
      </c>
      <c r="O205" s="78" t="s">
        <v>32</v>
      </c>
      <c r="Q205" s="51"/>
      <c r="R205" s="51">
        <v>7.5</v>
      </c>
      <c r="T205" s="51">
        <v>7.5</v>
      </c>
      <c r="U205" s="51"/>
      <c r="W205" s="51">
        <v>7.5</v>
      </c>
      <c r="X205" s="51"/>
      <c r="Y205" s="51">
        <v>7.5</v>
      </c>
      <c r="Z205" s="51"/>
      <c r="AA205" s="51"/>
      <c r="AB205" s="58">
        <f t="shared" si="115"/>
        <v>30</v>
      </c>
      <c r="AC205" s="60">
        <f t="shared" si="116"/>
        <v>0</v>
      </c>
      <c r="AD205" s="60">
        <f t="shared" si="117"/>
        <v>0</v>
      </c>
      <c r="AE205" s="60">
        <f t="shared" si="118"/>
        <v>750</v>
      </c>
      <c r="AF205" s="60">
        <f t="shared" si="119"/>
        <v>0</v>
      </c>
      <c r="AG205" s="60">
        <f t="shared" si="120"/>
        <v>750</v>
      </c>
      <c r="AH205" s="60">
        <f t="shared" si="121"/>
        <v>0</v>
      </c>
      <c r="AI205" s="60">
        <f t="shared" si="122"/>
        <v>0</v>
      </c>
      <c r="AJ205" s="60">
        <f t="shared" si="123"/>
        <v>750</v>
      </c>
      <c r="AK205" s="60">
        <f t="shared" si="124"/>
        <v>0</v>
      </c>
      <c r="AL205" s="60">
        <f t="shared" si="125"/>
        <v>750</v>
      </c>
      <c r="AM205" s="60">
        <f t="shared" si="126"/>
        <v>0</v>
      </c>
      <c r="AN205" s="60">
        <f t="shared" si="127"/>
        <v>0</v>
      </c>
      <c r="AO205" s="60">
        <f t="shared" si="128"/>
        <v>3000</v>
      </c>
    </row>
    <row r="206" spans="1:41" ht="33.75" x14ac:dyDescent="0.2">
      <c r="A206" s="48" t="s">
        <v>43</v>
      </c>
      <c r="B206" s="48" t="s">
        <v>167</v>
      </c>
      <c r="C206" s="104" t="s">
        <v>437</v>
      </c>
      <c r="D206" s="53" t="s">
        <v>341</v>
      </c>
      <c r="E206" s="114">
        <v>442</v>
      </c>
      <c r="F206" s="117" t="s">
        <v>205</v>
      </c>
      <c r="G206" s="118" t="s">
        <v>438</v>
      </c>
      <c r="H206" s="118" t="s">
        <v>346</v>
      </c>
      <c r="I206" s="119">
        <v>442</v>
      </c>
      <c r="J206" s="120">
        <v>20</v>
      </c>
      <c r="K206" s="121">
        <f t="shared" si="129"/>
        <v>8840</v>
      </c>
      <c r="L206" s="78" t="s">
        <v>69</v>
      </c>
      <c r="M206" s="78" t="s">
        <v>41</v>
      </c>
      <c r="N206" s="78" t="s">
        <v>172</v>
      </c>
      <c r="O206" s="78" t="s">
        <v>32</v>
      </c>
      <c r="Q206" s="51"/>
      <c r="R206" s="51">
        <v>110.5</v>
      </c>
      <c r="T206" s="51">
        <v>110.5</v>
      </c>
      <c r="U206" s="51"/>
      <c r="W206" s="51">
        <v>110.5</v>
      </c>
      <c r="X206" s="51"/>
      <c r="Y206" s="51">
        <v>110.5</v>
      </c>
      <c r="Z206" s="51"/>
      <c r="AA206" s="51"/>
      <c r="AB206" s="58">
        <f t="shared" si="115"/>
        <v>442</v>
      </c>
      <c r="AC206" s="60">
        <f t="shared" si="116"/>
        <v>0</v>
      </c>
      <c r="AD206" s="60">
        <f t="shared" si="117"/>
        <v>0</v>
      </c>
      <c r="AE206" s="60">
        <f t="shared" si="118"/>
        <v>2210</v>
      </c>
      <c r="AF206" s="60">
        <f t="shared" si="119"/>
        <v>0</v>
      </c>
      <c r="AG206" s="60">
        <f t="shared" si="120"/>
        <v>2210</v>
      </c>
      <c r="AH206" s="60">
        <f t="shared" si="121"/>
        <v>0</v>
      </c>
      <c r="AI206" s="60">
        <f t="shared" si="122"/>
        <v>0</v>
      </c>
      <c r="AJ206" s="60">
        <f t="shared" si="123"/>
        <v>2210</v>
      </c>
      <c r="AK206" s="60">
        <f t="shared" si="124"/>
        <v>0</v>
      </c>
      <c r="AL206" s="60">
        <f t="shared" si="125"/>
        <v>2210</v>
      </c>
      <c r="AM206" s="60">
        <f t="shared" si="126"/>
        <v>0</v>
      </c>
      <c r="AN206" s="60">
        <f t="shared" si="127"/>
        <v>0</v>
      </c>
      <c r="AO206" s="60">
        <f t="shared" si="128"/>
        <v>8840</v>
      </c>
    </row>
    <row r="207" spans="1:41" ht="33.75" x14ac:dyDescent="0.2">
      <c r="A207" s="48" t="s">
        <v>43</v>
      </c>
      <c r="B207" s="48" t="s">
        <v>167</v>
      </c>
      <c r="C207" s="104" t="s">
        <v>439</v>
      </c>
      <c r="D207" s="53" t="s">
        <v>341</v>
      </c>
      <c r="E207" s="114">
        <v>578.20000000000005</v>
      </c>
      <c r="F207" s="117" t="s">
        <v>205</v>
      </c>
      <c r="G207" s="118" t="s">
        <v>440</v>
      </c>
      <c r="H207" s="118" t="s">
        <v>346</v>
      </c>
      <c r="I207" s="119">
        <v>578.20000000000005</v>
      </c>
      <c r="J207" s="120">
        <v>10</v>
      </c>
      <c r="K207" s="121">
        <f t="shared" si="129"/>
        <v>5782</v>
      </c>
      <c r="L207" s="78" t="s">
        <v>69</v>
      </c>
      <c r="M207" s="78" t="s">
        <v>41</v>
      </c>
      <c r="N207" s="78" t="s">
        <v>172</v>
      </c>
      <c r="O207" s="78" t="s">
        <v>32</v>
      </c>
      <c r="Q207" s="51"/>
      <c r="R207" s="51">
        <v>144.55000000000001</v>
      </c>
      <c r="T207" s="51">
        <v>144.55000000000001</v>
      </c>
      <c r="U207" s="51"/>
      <c r="W207" s="51">
        <v>144.55000000000001</v>
      </c>
      <c r="X207" s="51"/>
      <c r="Y207" s="51">
        <v>144.55000000000001</v>
      </c>
      <c r="Z207" s="51"/>
      <c r="AA207" s="51"/>
      <c r="AB207" s="58">
        <f t="shared" si="115"/>
        <v>578.20000000000005</v>
      </c>
      <c r="AC207" s="60">
        <f t="shared" si="116"/>
        <v>0</v>
      </c>
      <c r="AD207" s="60">
        <f t="shared" si="117"/>
        <v>0</v>
      </c>
      <c r="AE207" s="60">
        <f t="shared" si="118"/>
        <v>1445.5</v>
      </c>
      <c r="AF207" s="60">
        <f t="shared" si="119"/>
        <v>0</v>
      </c>
      <c r="AG207" s="60">
        <f t="shared" si="120"/>
        <v>1445.5</v>
      </c>
      <c r="AH207" s="60">
        <f t="shared" si="121"/>
        <v>0</v>
      </c>
      <c r="AI207" s="60">
        <f t="shared" si="122"/>
        <v>0</v>
      </c>
      <c r="AJ207" s="60">
        <f t="shared" si="123"/>
        <v>1445.5</v>
      </c>
      <c r="AK207" s="60">
        <f t="shared" si="124"/>
        <v>0</v>
      </c>
      <c r="AL207" s="60">
        <f t="shared" si="125"/>
        <v>1445.5</v>
      </c>
      <c r="AM207" s="60">
        <f t="shared" si="126"/>
        <v>0</v>
      </c>
      <c r="AN207" s="60">
        <f t="shared" si="127"/>
        <v>0</v>
      </c>
      <c r="AO207" s="60">
        <f t="shared" si="128"/>
        <v>5782</v>
      </c>
    </row>
    <row r="208" spans="1:41" ht="33.75" x14ac:dyDescent="0.2">
      <c r="A208" s="48" t="s">
        <v>43</v>
      </c>
      <c r="B208" s="48" t="s">
        <v>167</v>
      </c>
      <c r="C208" s="104" t="s">
        <v>441</v>
      </c>
      <c r="D208" s="53" t="s">
        <v>341</v>
      </c>
      <c r="E208" s="114">
        <v>578.20000000000005</v>
      </c>
      <c r="F208" s="117" t="s">
        <v>205</v>
      </c>
      <c r="G208" s="118" t="s">
        <v>442</v>
      </c>
      <c r="H208" s="118" t="s">
        <v>346</v>
      </c>
      <c r="I208" s="119">
        <v>578.20000000000005</v>
      </c>
      <c r="J208" s="120">
        <v>20</v>
      </c>
      <c r="K208" s="121">
        <f t="shared" si="129"/>
        <v>11564</v>
      </c>
      <c r="L208" s="78" t="s">
        <v>69</v>
      </c>
      <c r="M208" s="78" t="s">
        <v>41</v>
      </c>
      <c r="N208" s="78" t="s">
        <v>172</v>
      </c>
      <c r="O208" s="78" t="s">
        <v>32</v>
      </c>
      <c r="Q208" s="51"/>
      <c r="R208" s="51">
        <v>144.55000000000001</v>
      </c>
      <c r="T208" s="51">
        <v>144.55000000000001</v>
      </c>
      <c r="U208" s="51"/>
      <c r="W208" s="51">
        <v>144.55000000000001</v>
      </c>
      <c r="X208" s="51"/>
      <c r="Y208" s="51">
        <v>144.55000000000001</v>
      </c>
      <c r="Z208" s="51"/>
      <c r="AA208" s="51"/>
      <c r="AB208" s="58">
        <f t="shared" si="115"/>
        <v>578.20000000000005</v>
      </c>
      <c r="AC208" s="60">
        <f t="shared" si="116"/>
        <v>0</v>
      </c>
      <c r="AD208" s="60">
        <f t="shared" si="117"/>
        <v>0</v>
      </c>
      <c r="AE208" s="60">
        <f t="shared" si="118"/>
        <v>2891</v>
      </c>
      <c r="AF208" s="60">
        <f t="shared" si="119"/>
        <v>0</v>
      </c>
      <c r="AG208" s="60">
        <f t="shared" si="120"/>
        <v>2891</v>
      </c>
      <c r="AH208" s="60">
        <f t="shared" si="121"/>
        <v>0</v>
      </c>
      <c r="AI208" s="60">
        <f t="shared" si="122"/>
        <v>0</v>
      </c>
      <c r="AJ208" s="60">
        <f t="shared" si="123"/>
        <v>2891</v>
      </c>
      <c r="AK208" s="60">
        <f t="shared" si="124"/>
        <v>0</v>
      </c>
      <c r="AL208" s="60">
        <f t="shared" si="125"/>
        <v>2891</v>
      </c>
      <c r="AM208" s="60">
        <f t="shared" si="126"/>
        <v>0</v>
      </c>
      <c r="AN208" s="60">
        <f t="shared" si="127"/>
        <v>0</v>
      </c>
      <c r="AO208" s="60">
        <f t="shared" si="128"/>
        <v>11564</v>
      </c>
    </row>
    <row r="209" spans="1:41" ht="33.75" x14ac:dyDescent="0.2">
      <c r="A209" s="48" t="s">
        <v>43</v>
      </c>
      <c r="B209" s="48" t="s">
        <v>167</v>
      </c>
      <c r="C209" s="104" t="s">
        <v>443</v>
      </c>
      <c r="D209" s="53" t="s">
        <v>341</v>
      </c>
      <c r="E209" s="114">
        <v>578.20000000000005</v>
      </c>
      <c r="F209" s="117" t="s">
        <v>205</v>
      </c>
      <c r="G209" s="118" t="s">
        <v>444</v>
      </c>
      <c r="H209" s="118" t="s">
        <v>346</v>
      </c>
      <c r="I209" s="119">
        <v>578.20000000000005</v>
      </c>
      <c r="J209" s="120">
        <v>20</v>
      </c>
      <c r="K209" s="121">
        <f t="shared" si="129"/>
        <v>11564</v>
      </c>
      <c r="L209" s="78" t="s">
        <v>69</v>
      </c>
      <c r="M209" s="78" t="s">
        <v>41</v>
      </c>
      <c r="N209" s="78" t="s">
        <v>172</v>
      </c>
      <c r="O209" s="78" t="s">
        <v>32</v>
      </c>
      <c r="Q209" s="51"/>
      <c r="R209" s="51">
        <v>144.55000000000001</v>
      </c>
      <c r="T209" s="51">
        <v>144.55000000000001</v>
      </c>
      <c r="U209" s="51"/>
      <c r="W209" s="51">
        <v>144.55000000000001</v>
      </c>
      <c r="X209" s="51"/>
      <c r="Y209" s="51">
        <v>144.55000000000001</v>
      </c>
      <c r="Z209" s="51"/>
      <c r="AA209" s="51"/>
      <c r="AB209" s="58">
        <f t="shared" si="115"/>
        <v>578.20000000000005</v>
      </c>
      <c r="AC209" s="60">
        <f t="shared" si="116"/>
        <v>0</v>
      </c>
      <c r="AD209" s="60">
        <f t="shared" si="117"/>
        <v>0</v>
      </c>
      <c r="AE209" s="60">
        <f t="shared" si="118"/>
        <v>2891</v>
      </c>
      <c r="AF209" s="60">
        <f t="shared" si="119"/>
        <v>0</v>
      </c>
      <c r="AG209" s="60">
        <f t="shared" si="120"/>
        <v>2891</v>
      </c>
      <c r="AH209" s="60">
        <f t="shared" si="121"/>
        <v>0</v>
      </c>
      <c r="AI209" s="60">
        <f t="shared" si="122"/>
        <v>0</v>
      </c>
      <c r="AJ209" s="60">
        <f t="shared" si="123"/>
        <v>2891</v>
      </c>
      <c r="AK209" s="60">
        <f t="shared" si="124"/>
        <v>0</v>
      </c>
      <c r="AL209" s="60">
        <f t="shared" si="125"/>
        <v>2891</v>
      </c>
      <c r="AM209" s="60">
        <f t="shared" si="126"/>
        <v>0</v>
      </c>
      <c r="AN209" s="60">
        <f t="shared" si="127"/>
        <v>0</v>
      </c>
      <c r="AO209" s="60">
        <f t="shared" si="128"/>
        <v>11564</v>
      </c>
    </row>
    <row r="210" spans="1:41" ht="33.75" x14ac:dyDescent="0.2">
      <c r="A210" s="48" t="s">
        <v>43</v>
      </c>
      <c r="B210" s="48" t="s">
        <v>167</v>
      </c>
      <c r="C210" s="104" t="s">
        <v>445</v>
      </c>
      <c r="D210" s="53" t="s">
        <v>341</v>
      </c>
      <c r="E210" s="114">
        <v>545</v>
      </c>
      <c r="F210" s="117" t="s">
        <v>205</v>
      </c>
      <c r="G210" s="118" t="s">
        <v>446</v>
      </c>
      <c r="H210" s="118" t="s">
        <v>346</v>
      </c>
      <c r="I210" s="119">
        <v>545</v>
      </c>
      <c r="J210" s="120">
        <v>20</v>
      </c>
      <c r="K210" s="121">
        <f t="shared" si="129"/>
        <v>10900</v>
      </c>
      <c r="L210" s="78" t="s">
        <v>69</v>
      </c>
      <c r="M210" s="78" t="s">
        <v>41</v>
      </c>
      <c r="N210" s="78" t="s">
        <v>172</v>
      </c>
      <c r="O210" s="78" t="s">
        <v>32</v>
      </c>
      <c r="Q210" s="51"/>
      <c r="R210" s="51">
        <v>136.25</v>
      </c>
      <c r="T210" s="51">
        <v>136.25</v>
      </c>
      <c r="U210" s="51"/>
      <c r="W210" s="51">
        <v>136.25</v>
      </c>
      <c r="X210" s="51"/>
      <c r="Y210" s="51">
        <v>136.25</v>
      </c>
      <c r="Z210" s="51"/>
      <c r="AA210" s="51"/>
      <c r="AB210" s="58">
        <f t="shared" si="115"/>
        <v>545</v>
      </c>
      <c r="AC210" s="60">
        <f t="shared" si="116"/>
        <v>0</v>
      </c>
      <c r="AD210" s="60">
        <f t="shared" si="117"/>
        <v>0</v>
      </c>
      <c r="AE210" s="60">
        <f t="shared" si="118"/>
        <v>2725</v>
      </c>
      <c r="AF210" s="60">
        <f t="shared" si="119"/>
        <v>0</v>
      </c>
      <c r="AG210" s="60">
        <f t="shared" si="120"/>
        <v>2725</v>
      </c>
      <c r="AH210" s="60">
        <f t="shared" si="121"/>
        <v>0</v>
      </c>
      <c r="AI210" s="60">
        <f t="shared" si="122"/>
        <v>0</v>
      </c>
      <c r="AJ210" s="60">
        <f t="shared" si="123"/>
        <v>2725</v>
      </c>
      <c r="AK210" s="60">
        <f t="shared" si="124"/>
        <v>0</v>
      </c>
      <c r="AL210" s="60">
        <f t="shared" si="125"/>
        <v>2725</v>
      </c>
      <c r="AM210" s="60">
        <f t="shared" si="126"/>
        <v>0</v>
      </c>
      <c r="AN210" s="60">
        <f t="shared" si="127"/>
        <v>0</v>
      </c>
      <c r="AO210" s="60">
        <f t="shared" si="128"/>
        <v>10900</v>
      </c>
    </row>
    <row r="211" spans="1:41" ht="33.75" x14ac:dyDescent="0.2">
      <c r="A211" s="48" t="s">
        <v>43</v>
      </c>
      <c r="B211" s="48" t="s">
        <v>167</v>
      </c>
      <c r="C211" s="104" t="s">
        <v>447</v>
      </c>
      <c r="D211" s="53" t="s">
        <v>341</v>
      </c>
      <c r="E211" s="114">
        <v>442</v>
      </c>
      <c r="F211" s="117" t="s">
        <v>205</v>
      </c>
      <c r="G211" s="118" t="s">
        <v>448</v>
      </c>
      <c r="H211" s="118" t="s">
        <v>346</v>
      </c>
      <c r="I211" s="119">
        <v>442</v>
      </c>
      <c r="J211" s="120">
        <v>18</v>
      </c>
      <c r="K211" s="121">
        <f t="shared" si="129"/>
        <v>7956</v>
      </c>
      <c r="L211" s="78" t="s">
        <v>69</v>
      </c>
      <c r="M211" s="78" t="s">
        <v>41</v>
      </c>
      <c r="N211" s="78" t="s">
        <v>172</v>
      </c>
      <c r="O211" s="78" t="s">
        <v>32</v>
      </c>
      <c r="Q211" s="51"/>
      <c r="R211" s="51">
        <v>110.5</v>
      </c>
      <c r="T211" s="51">
        <v>110.5</v>
      </c>
      <c r="U211" s="51"/>
      <c r="W211" s="51">
        <v>110.5</v>
      </c>
      <c r="X211" s="51"/>
      <c r="Y211" s="51">
        <v>110.5</v>
      </c>
      <c r="Z211" s="51"/>
      <c r="AA211" s="51"/>
      <c r="AB211" s="58">
        <f t="shared" si="115"/>
        <v>442</v>
      </c>
      <c r="AC211" s="60">
        <f t="shared" si="116"/>
        <v>0</v>
      </c>
      <c r="AD211" s="60">
        <f t="shared" si="117"/>
        <v>0</v>
      </c>
      <c r="AE211" s="60">
        <f t="shared" si="118"/>
        <v>1989</v>
      </c>
      <c r="AF211" s="60">
        <f t="shared" si="119"/>
        <v>0</v>
      </c>
      <c r="AG211" s="60">
        <f t="shared" si="120"/>
        <v>1989</v>
      </c>
      <c r="AH211" s="60">
        <f t="shared" si="121"/>
        <v>0</v>
      </c>
      <c r="AI211" s="60">
        <f t="shared" si="122"/>
        <v>0</v>
      </c>
      <c r="AJ211" s="60">
        <f t="shared" si="123"/>
        <v>1989</v>
      </c>
      <c r="AK211" s="60">
        <f t="shared" si="124"/>
        <v>0</v>
      </c>
      <c r="AL211" s="60">
        <f t="shared" si="125"/>
        <v>1989</v>
      </c>
      <c r="AM211" s="60">
        <f t="shared" si="126"/>
        <v>0</v>
      </c>
      <c r="AN211" s="60">
        <f t="shared" si="127"/>
        <v>0</v>
      </c>
      <c r="AO211" s="60">
        <f t="shared" si="128"/>
        <v>7956</v>
      </c>
    </row>
    <row r="212" spans="1:41" ht="33.75" x14ac:dyDescent="0.2">
      <c r="A212" s="48" t="s">
        <v>43</v>
      </c>
      <c r="B212" s="48" t="s">
        <v>167</v>
      </c>
      <c r="C212" s="104" t="s">
        <v>449</v>
      </c>
      <c r="D212" s="53" t="s">
        <v>341</v>
      </c>
      <c r="E212" s="114">
        <v>73</v>
      </c>
      <c r="F212" s="117" t="s">
        <v>205</v>
      </c>
      <c r="G212" s="118" t="s">
        <v>450</v>
      </c>
      <c r="H212" s="118" t="s">
        <v>117</v>
      </c>
      <c r="I212" s="119">
        <v>73</v>
      </c>
      <c r="J212" s="120">
        <v>217</v>
      </c>
      <c r="K212" s="121">
        <f t="shared" si="129"/>
        <v>15841</v>
      </c>
      <c r="L212" s="81" t="s">
        <v>121</v>
      </c>
      <c r="M212" s="78" t="s">
        <v>41</v>
      </c>
      <c r="N212" s="78" t="s">
        <v>172</v>
      </c>
      <c r="O212" s="78" t="s">
        <v>32</v>
      </c>
      <c r="Q212" s="51"/>
      <c r="R212" s="51">
        <v>18.25</v>
      </c>
      <c r="T212" s="51">
        <v>18.25</v>
      </c>
      <c r="U212" s="51"/>
      <c r="W212" s="51">
        <v>18.25</v>
      </c>
      <c r="X212" s="51"/>
      <c r="Y212" s="51">
        <v>18.25</v>
      </c>
      <c r="Z212" s="51"/>
      <c r="AA212" s="51"/>
      <c r="AB212" s="58">
        <f t="shared" si="115"/>
        <v>73</v>
      </c>
      <c r="AC212" s="60">
        <f t="shared" si="116"/>
        <v>0</v>
      </c>
      <c r="AD212" s="60">
        <f t="shared" si="117"/>
        <v>0</v>
      </c>
      <c r="AE212" s="60">
        <f t="shared" si="118"/>
        <v>3960.25</v>
      </c>
      <c r="AF212" s="60">
        <f t="shared" si="119"/>
        <v>0</v>
      </c>
      <c r="AG212" s="60">
        <f t="shared" si="120"/>
        <v>3960.25</v>
      </c>
      <c r="AH212" s="60">
        <f t="shared" si="121"/>
        <v>0</v>
      </c>
      <c r="AI212" s="60">
        <f t="shared" si="122"/>
        <v>0</v>
      </c>
      <c r="AJ212" s="60">
        <f t="shared" si="123"/>
        <v>3960.25</v>
      </c>
      <c r="AK212" s="60">
        <f t="shared" si="124"/>
        <v>0</v>
      </c>
      <c r="AL212" s="60">
        <f t="shared" si="125"/>
        <v>3960.25</v>
      </c>
      <c r="AM212" s="60">
        <f t="shared" si="126"/>
        <v>0</v>
      </c>
      <c r="AN212" s="60">
        <f t="shared" si="127"/>
        <v>0</v>
      </c>
      <c r="AO212" s="60">
        <f t="shared" si="128"/>
        <v>15841</v>
      </c>
    </row>
    <row r="213" spans="1:41" ht="33.75" x14ac:dyDescent="0.2">
      <c r="A213" s="48" t="s">
        <v>43</v>
      </c>
      <c r="B213" s="48" t="s">
        <v>167</v>
      </c>
      <c r="C213" s="104" t="s">
        <v>451</v>
      </c>
      <c r="D213" s="53" t="s">
        <v>341</v>
      </c>
      <c r="E213" s="114">
        <v>56</v>
      </c>
      <c r="F213" s="117" t="s">
        <v>205</v>
      </c>
      <c r="G213" s="118" t="s">
        <v>452</v>
      </c>
      <c r="H213" s="118" t="s">
        <v>419</v>
      </c>
      <c r="I213" s="119">
        <v>56</v>
      </c>
      <c r="J213" s="120">
        <v>200</v>
      </c>
      <c r="K213" s="121">
        <f t="shared" si="129"/>
        <v>11200</v>
      </c>
      <c r="L213" s="81" t="s">
        <v>121</v>
      </c>
      <c r="M213" s="78" t="s">
        <v>41</v>
      </c>
      <c r="N213" s="78" t="s">
        <v>172</v>
      </c>
      <c r="O213" s="78" t="s">
        <v>32</v>
      </c>
      <c r="Q213" s="51"/>
      <c r="R213" s="51">
        <v>14</v>
      </c>
      <c r="T213" s="51">
        <v>14</v>
      </c>
      <c r="U213" s="51"/>
      <c r="W213" s="51">
        <v>14</v>
      </c>
      <c r="X213" s="51"/>
      <c r="Y213" s="51">
        <v>14</v>
      </c>
      <c r="Z213" s="51"/>
      <c r="AA213" s="51"/>
      <c r="AB213" s="58">
        <f t="shared" si="115"/>
        <v>56</v>
      </c>
      <c r="AC213" s="60">
        <f t="shared" si="116"/>
        <v>0</v>
      </c>
      <c r="AD213" s="60">
        <f t="shared" si="117"/>
        <v>0</v>
      </c>
      <c r="AE213" s="60">
        <f t="shared" si="118"/>
        <v>2800</v>
      </c>
      <c r="AF213" s="60">
        <f t="shared" si="119"/>
        <v>0</v>
      </c>
      <c r="AG213" s="60">
        <f t="shared" si="120"/>
        <v>2800</v>
      </c>
      <c r="AH213" s="60">
        <f t="shared" si="121"/>
        <v>0</v>
      </c>
      <c r="AI213" s="60">
        <f t="shared" si="122"/>
        <v>0</v>
      </c>
      <c r="AJ213" s="60">
        <f t="shared" si="123"/>
        <v>2800</v>
      </c>
      <c r="AK213" s="60">
        <f t="shared" si="124"/>
        <v>0</v>
      </c>
      <c r="AL213" s="60">
        <f t="shared" si="125"/>
        <v>2800</v>
      </c>
      <c r="AM213" s="60">
        <f t="shared" si="126"/>
        <v>0</v>
      </c>
      <c r="AN213" s="60">
        <f t="shared" si="127"/>
        <v>0</v>
      </c>
      <c r="AO213" s="60">
        <f t="shared" si="128"/>
        <v>11200</v>
      </c>
    </row>
    <row r="214" spans="1:41" ht="33.75" x14ac:dyDescent="0.2">
      <c r="A214" s="48" t="s">
        <v>43</v>
      </c>
      <c r="B214" s="48" t="s">
        <v>167</v>
      </c>
      <c r="C214" s="104" t="s">
        <v>453</v>
      </c>
      <c r="D214" s="53" t="s">
        <v>341</v>
      </c>
      <c r="E214" s="114">
        <v>14.5</v>
      </c>
      <c r="F214" s="117" t="s">
        <v>205</v>
      </c>
      <c r="G214" s="118" t="s">
        <v>454</v>
      </c>
      <c r="H214" s="118" t="s">
        <v>117</v>
      </c>
      <c r="I214" s="119">
        <v>14.5</v>
      </c>
      <c r="J214" s="120">
        <v>200</v>
      </c>
      <c r="K214" s="121">
        <f t="shared" si="129"/>
        <v>2900</v>
      </c>
      <c r="L214" s="78" t="s">
        <v>118</v>
      </c>
      <c r="M214" s="78" t="s">
        <v>41</v>
      </c>
      <c r="N214" s="78" t="s">
        <v>172</v>
      </c>
      <c r="O214" s="78" t="s">
        <v>32</v>
      </c>
      <c r="Q214" s="51"/>
      <c r="R214" s="51">
        <v>3.625</v>
      </c>
      <c r="T214" s="51">
        <v>3.625</v>
      </c>
      <c r="U214" s="51"/>
      <c r="W214" s="51">
        <v>3.625</v>
      </c>
      <c r="X214" s="51"/>
      <c r="Y214" s="51">
        <v>3.625</v>
      </c>
      <c r="Z214" s="51"/>
      <c r="AA214" s="51"/>
      <c r="AB214" s="58">
        <f t="shared" si="115"/>
        <v>14.5</v>
      </c>
      <c r="AC214" s="60">
        <f t="shared" si="116"/>
        <v>0</v>
      </c>
      <c r="AD214" s="60">
        <f t="shared" si="117"/>
        <v>0</v>
      </c>
      <c r="AE214" s="60">
        <f t="shared" si="118"/>
        <v>725</v>
      </c>
      <c r="AF214" s="60">
        <f t="shared" si="119"/>
        <v>0</v>
      </c>
      <c r="AG214" s="60">
        <f t="shared" si="120"/>
        <v>725</v>
      </c>
      <c r="AH214" s="60">
        <f t="shared" si="121"/>
        <v>0</v>
      </c>
      <c r="AI214" s="60">
        <f t="shared" si="122"/>
        <v>0</v>
      </c>
      <c r="AJ214" s="60">
        <f t="shared" si="123"/>
        <v>725</v>
      </c>
      <c r="AK214" s="60">
        <f t="shared" si="124"/>
        <v>0</v>
      </c>
      <c r="AL214" s="60">
        <f t="shared" si="125"/>
        <v>725</v>
      </c>
      <c r="AM214" s="60">
        <f t="shared" si="126"/>
        <v>0</v>
      </c>
      <c r="AN214" s="60">
        <f t="shared" si="127"/>
        <v>0</v>
      </c>
      <c r="AO214" s="60">
        <f t="shared" si="128"/>
        <v>2900</v>
      </c>
    </row>
    <row r="215" spans="1:41" ht="33.75" x14ac:dyDescent="0.2">
      <c r="A215" s="48" t="s">
        <v>43</v>
      </c>
      <c r="B215" s="48" t="s">
        <v>167</v>
      </c>
      <c r="C215" s="104" t="s">
        <v>455</v>
      </c>
      <c r="D215" s="53" t="s">
        <v>341</v>
      </c>
      <c r="E215" s="114">
        <v>25.5</v>
      </c>
      <c r="F215" s="117" t="s">
        <v>205</v>
      </c>
      <c r="G215" s="118" t="s">
        <v>116</v>
      </c>
      <c r="H215" s="118" t="s">
        <v>117</v>
      </c>
      <c r="I215" s="119">
        <v>25.5</v>
      </c>
      <c r="J215" s="120">
        <v>1000</v>
      </c>
      <c r="K215" s="121">
        <f t="shared" si="129"/>
        <v>25500</v>
      </c>
      <c r="L215" s="78" t="s">
        <v>118</v>
      </c>
      <c r="M215" s="78" t="s">
        <v>41</v>
      </c>
      <c r="N215" s="78" t="s">
        <v>172</v>
      </c>
      <c r="O215" s="78" t="s">
        <v>32</v>
      </c>
      <c r="Q215" s="51"/>
      <c r="R215" s="51">
        <v>6.375</v>
      </c>
      <c r="T215" s="51">
        <v>6.375</v>
      </c>
      <c r="U215" s="51"/>
      <c r="W215" s="51">
        <v>6.375</v>
      </c>
      <c r="X215" s="51"/>
      <c r="Y215" s="51">
        <v>6.375</v>
      </c>
      <c r="Z215" s="51"/>
      <c r="AA215" s="51"/>
      <c r="AB215" s="58">
        <f t="shared" si="115"/>
        <v>25.5</v>
      </c>
      <c r="AC215" s="60">
        <f t="shared" si="116"/>
        <v>0</v>
      </c>
      <c r="AD215" s="60">
        <f t="shared" si="117"/>
        <v>0</v>
      </c>
      <c r="AE215" s="60">
        <f t="shared" si="118"/>
        <v>6375</v>
      </c>
      <c r="AF215" s="60">
        <f t="shared" si="119"/>
        <v>0</v>
      </c>
      <c r="AG215" s="60">
        <f t="shared" si="120"/>
        <v>6375</v>
      </c>
      <c r="AH215" s="60">
        <f t="shared" si="121"/>
        <v>0</v>
      </c>
      <c r="AI215" s="60">
        <f t="shared" si="122"/>
        <v>0</v>
      </c>
      <c r="AJ215" s="60">
        <f t="shared" si="123"/>
        <v>6375</v>
      </c>
      <c r="AK215" s="60">
        <f t="shared" si="124"/>
        <v>0</v>
      </c>
      <c r="AL215" s="60">
        <f t="shared" si="125"/>
        <v>6375</v>
      </c>
      <c r="AM215" s="60">
        <f t="shared" si="126"/>
        <v>0</v>
      </c>
      <c r="AN215" s="60">
        <f t="shared" si="127"/>
        <v>0</v>
      </c>
      <c r="AO215" s="60">
        <f t="shared" si="128"/>
        <v>25500</v>
      </c>
    </row>
    <row r="216" spans="1:41" ht="33.75" x14ac:dyDescent="0.2">
      <c r="A216" s="48" t="s">
        <v>43</v>
      </c>
      <c r="B216" s="48" t="s">
        <v>167</v>
      </c>
      <c r="C216" s="104" t="s">
        <v>456</v>
      </c>
      <c r="D216" s="53" t="s">
        <v>341</v>
      </c>
      <c r="E216" s="114">
        <v>260.00119999999998</v>
      </c>
      <c r="F216" s="117" t="s">
        <v>205</v>
      </c>
      <c r="G216" s="118" t="s">
        <v>457</v>
      </c>
      <c r="H216" s="118" t="s">
        <v>117</v>
      </c>
      <c r="I216" s="119">
        <v>260.00119999999998</v>
      </c>
      <c r="J216" s="120">
        <v>10</v>
      </c>
      <c r="K216" s="121">
        <f t="shared" si="129"/>
        <v>2600.0119999999997</v>
      </c>
      <c r="L216" s="78" t="s">
        <v>118</v>
      </c>
      <c r="M216" s="78" t="s">
        <v>41</v>
      </c>
      <c r="N216" s="78" t="s">
        <v>172</v>
      </c>
      <c r="O216" s="78" t="s">
        <v>32</v>
      </c>
      <c r="Q216" s="51"/>
      <c r="R216" s="51">
        <v>65.000299999999996</v>
      </c>
      <c r="T216" s="51">
        <v>65.000299999999996</v>
      </c>
      <c r="U216" s="51"/>
      <c r="W216" s="51">
        <v>65.000299999999996</v>
      </c>
      <c r="X216" s="51"/>
      <c r="Y216" s="51">
        <v>65.000299999999996</v>
      </c>
      <c r="Z216" s="51"/>
      <c r="AA216" s="51"/>
      <c r="AB216" s="58">
        <f t="shared" si="115"/>
        <v>260.00119999999998</v>
      </c>
      <c r="AC216" s="60">
        <f t="shared" si="116"/>
        <v>0</v>
      </c>
      <c r="AD216" s="60">
        <f t="shared" si="117"/>
        <v>0</v>
      </c>
      <c r="AE216" s="60">
        <f t="shared" si="118"/>
        <v>650.00299999999993</v>
      </c>
      <c r="AF216" s="60">
        <f t="shared" si="119"/>
        <v>0</v>
      </c>
      <c r="AG216" s="60">
        <f t="shared" si="120"/>
        <v>650.00299999999993</v>
      </c>
      <c r="AH216" s="60">
        <f t="shared" si="121"/>
        <v>0</v>
      </c>
      <c r="AI216" s="60">
        <f t="shared" si="122"/>
        <v>0</v>
      </c>
      <c r="AJ216" s="60">
        <f t="shared" si="123"/>
        <v>650.00299999999993</v>
      </c>
      <c r="AK216" s="60">
        <f t="shared" si="124"/>
        <v>0</v>
      </c>
      <c r="AL216" s="60">
        <f t="shared" si="125"/>
        <v>650.00299999999993</v>
      </c>
      <c r="AM216" s="60">
        <f t="shared" si="126"/>
        <v>0</v>
      </c>
      <c r="AN216" s="60">
        <f t="shared" si="127"/>
        <v>0</v>
      </c>
      <c r="AO216" s="60">
        <f t="shared" si="128"/>
        <v>2600.0119999999997</v>
      </c>
    </row>
    <row r="217" spans="1:41" ht="33.75" x14ac:dyDescent="0.2">
      <c r="A217" s="48" t="s">
        <v>43</v>
      </c>
      <c r="B217" s="48" t="s">
        <v>167</v>
      </c>
      <c r="C217" s="104" t="s">
        <v>458</v>
      </c>
      <c r="D217" s="53" t="s">
        <v>341</v>
      </c>
      <c r="E217" s="114">
        <v>13.85</v>
      </c>
      <c r="F217" s="117" t="s">
        <v>205</v>
      </c>
      <c r="G217" s="118" t="s">
        <v>459</v>
      </c>
      <c r="H217" s="118" t="s">
        <v>117</v>
      </c>
      <c r="I217" s="119">
        <v>13.85</v>
      </c>
      <c r="J217" s="120">
        <v>100</v>
      </c>
      <c r="K217" s="121">
        <f t="shared" si="129"/>
        <v>1385</v>
      </c>
      <c r="L217" s="81" t="s">
        <v>121</v>
      </c>
      <c r="M217" s="78" t="s">
        <v>41</v>
      </c>
      <c r="N217" s="78" t="s">
        <v>172</v>
      </c>
      <c r="O217" s="78" t="s">
        <v>32</v>
      </c>
      <c r="Q217" s="51"/>
      <c r="R217" s="51">
        <v>3.4624999999999999</v>
      </c>
      <c r="T217" s="51">
        <v>3.4624999999999999</v>
      </c>
      <c r="U217" s="51"/>
      <c r="W217" s="51">
        <v>3.4624999999999999</v>
      </c>
      <c r="X217" s="51"/>
      <c r="Y217" s="51">
        <v>3.4624999999999999</v>
      </c>
      <c r="Z217" s="51"/>
      <c r="AA217" s="51"/>
      <c r="AB217" s="58">
        <f t="shared" si="115"/>
        <v>13.85</v>
      </c>
      <c r="AC217" s="60">
        <f t="shared" si="116"/>
        <v>0</v>
      </c>
      <c r="AD217" s="60">
        <f t="shared" si="117"/>
        <v>0</v>
      </c>
      <c r="AE217" s="60">
        <f t="shared" si="118"/>
        <v>346.25</v>
      </c>
      <c r="AF217" s="60">
        <f t="shared" si="119"/>
        <v>0</v>
      </c>
      <c r="AG217" s="60">
        <f t="shared" si="120"/>
        <v>346.25</v>
      </c>
      <c r="AH217" s="60">
        <f t="shared" si="121"/>
        <v>0</v>
      </c>
      <c r="AI217" s="60">
        <f t="shared" si="122"/>
        <v>0</v>
      </c>
      <c r="AJ217" s="60">
        <f t="shared" si="123"/>
        <v>346.25</v>
      </c>
      <c r="AK217" s="60">
        <f t="shared" si="124"/>
        <v>0</v>
      </c>
      <c r="AL217" s="60">
        <f t="shared" si="125"/>
        <v>346.25</v>
      </c>
      <c r="AM217" s="60">
        <f t="shared" si="126"/>
        <v>0</v>
      </c>
      <c r="AN217" s="60">
        <f t="shared" si="127"/>
        <v>0</v>
      </c>
      <c r="AO217" s="60">
        <f t="shared" si="128"/>
        <v>1385</v>
      </c>
    </row>
    <row r="218" spans="1:41" ht="33.75" x14ac:dyDescent="0.2">
      <c r="A218" s="48" t="s">
        <v>43</v>
      </c>
      <c r="B218" s="48" t="s">
        <v>167</v>
      </c>
      <c r="C218" s="104" t="s">
        <v>460</v>
      </c>
      <c r="D218" s="53" t="s">
        <v>341</v>
      </c>
      <c r="E218" s="114">
        <v>12</v>
      </c>
      <c r="F218" s="117" t="s">
        <v>205</v>
      </c>
      <c r="G218" s="118" t="s">
        <v>461</v>
      </c>
      <c r="H218" s="118" t="s">
        <v>117</v>
      </c>
      <c r="I218" s="119">
        <v>12</v>
      </c>
      <c r="J218" s="120">
        <v>100</v>
      </c>
      <c r="K218" s="121">
        <f t="shared" si="129"/>
        <v>1200</v>
      </c>
      <c r="L218" s="81" t="s">
        <v>121</v>
      </c>
      <c r="M218" s="78" t="s">
        <v>41</v>
      </c>
      <c r="N218" s="78" t="s">
        <v>172</v>
      </c>
      <c r="O218" s="78" t="s">
        <v>32</v>
      </c>
      <c r="Q218" s="51"/>
      <c r="R218" s="51">
        <v>3</v>
      </c>
      <c r="T218" s="51">
        <v>3</v>
      </c>
      <c r="U218" s="51"/>
      <c r="W218" s="51">
        <v>3</v>
      </c>
      <c r="X218" s="51"/>
      <c r="Y218" s="51">
        <v>3</v>
      </c>
      <c r="Z218" s="51"/>
      <c r="AA218" s="51"/>
      <c r="AB218" s="58">
        <f t="shared" si="115"/>
        <v>12</v>
      </c>
      <c r="AC218" s="60">
        <f t="shared" si="116"/>
        <v>0</v>
      </c>
      <c r="AD218" s="60">
        <f t="shared" si="117"/>
        <v>0</v>
      </c>
      <c r="AE218" s="60">
        <f t="shared" si="118"/>
        <v>300</v>
      </c>
      <c r="AF218" s="60">
        <f t="shared" si="119"/>
        <v>0</v>
      </c>
      <c r="AG218" s="60">
        <f t="shared" si="120"/>
        <v>300</v>
      </c>
      <c r="AH218" s="60">
        <f t="shared" si="121"/>
        <v>0</v>
      </c>
      <c r="AI218" s="60">
        <f t="shared" si="122"/>
        <v>0</v>
      </c>
      <c r="AJ218" s="60">
        <f t="shared" si="123"/>
        <v>300</v>
      </c>
      <c r="AK218" s="60">
        <f t="shared" si="124"/>
        <v>0</v>
      </c>
      <c r="AL218" s="60">
        <f t="shared" si="125"/>
        <v>300</v>
      </c>
      <c r="AM218" s="60">
        <f t="shared" si="126"/>
        <v>0</v>
      </c>
      <c r="AN218" s="60">
        <f t="shared" si="127"/>
        <v>0</v>
      </c>
      <c r="AO218" s="60">
        <f t="shared" si="128"/>
        <v>1200</v>
      </c>
    </row>
    <row r="219" spans="1:41" ht="33.75" x14ac:dyDescent="0.2">
      <c r="A219" s="48" t="s">
        <v>43</v>
      </c>
      <c r="B219" s="48" t="s">
        <v>167</v>
      </c>
      <c r="C219" s="104" t="s">
        <v>462</v>
      </c>
      <c r="D219" s="53" t="s">
        <v>341</v>
      </c>
      <c r="E219" s="114">
        <v>14.16</v>
      </c>
      <c r="F219" s="117" t="s">
        <v>205</v>
      </c>
      <c r="G219" s="118" t="s">
        <v>463</v>
      </c>
      <c r="H219" s="118" t="s">
        <v>117</v>
      </c>
      <c r="I219" s="119">
        <v>14.16</v>
      </c>
      <c r="J219" s="120">
        <v>100</v>
      </c>
      <c r="K219" s="121">
        <f t="shared" si="129"/>
        <v>1416</v>
      </c>
      <c r="L219" s="81" t="s">
        <v>121</v>
      </c>
      <c r="M219" s="78" t="s">
        <v>41</v>
      </c>
      <c r="N219" s="78" t="s">
        <v>172</v>
      </c>
      <c r="O219" s="78" t="s">
        <v>32</v>
      </c>
      <c r="Q219" s="51"/>
      <c r="R219" s="51">
        <v>3.54</v>
      </c>
      <c r="T219" s="51">
        <v>3.54</v>
      </c>
      <c r="U219" s="51"/>
      <c r="W219" s="51">
        <v>3.54</v>
      </c>
      <c r="X219" s="51"/>
      <c r="Y219" s="51">
        <v>3.54</v>
      </c>
      <c r="Z219" s="51"/>
      <c r="AA219" s="51"/>
      <c r="AB219" s="58">
        <f t="shared" ref="AB219:AB282" si="130">+SUM(P219:AA219)</f>
        <v>14.16</v>
      </c>
      <c r="AC219" s="60">
        <f t="shared" ref="AC219:AC282" si="131">+P219*J219</f>
        <v>0</v>
      </c>
      <c r="AD219" s="60">
        <f t="shared" ref="AD219:AD282" si="132">+Q219*J219</f>
        <v>0</v>
      </c>
      <c r="AE219" s="60">
        <f t="shared" ref="AE219:AE282" si="133">+R219*J219</f>
        <v>354</v>
      </c>
      <c r="AF219" s="60">
        <f t="shared" ref="AF219:AF282" si="134">+S219*J219</f>
        <v>0</v>
      </c>
      <c r="AG219" s="60">
        <f t="shared" ref="AG219:AG282" si="135">+T219*J219</f>
        <v>354</v>
      </c>
      <c r="AH219" s="60">
        <f t="shared" ref="AH219:AH282" si="136">+U219*J219</f>
        <v>0</v>
      </c>
      <c r="AI219" s="60">
        <f t="shared" ref="AI219:AI282" si="137">+V219*J219</f>
        <v>0</v>
      </c>
      <c r="AJ219" s="60">
        <f t="shared" ref="AJ219:AJ282" si="138">+W219*J219</f>
        <v>354</v>
      </c>
      <c r="AK219" s="60">
        <f t="shared" ref="AK219:AK282" si="139">+X219*J219</f>
        <v>0</v>
      </c>
      <c r="AL219" s="60">
        <f t="shared" ref="AL219:AL282" si="140">+Y219*J219</f>
        <v>354</v>
      </c>
      <c r="AM219" s="60">
        <f t="shared" ref="AM219:AM282" si="141">+Z219*J219</f>
        <v>0</v>
      </c>
      <c r="AN219" s="60">
        <f t="shared" ref="AN219:AN282" si="142">+AA219*J219</f>
        <v>0</v>
      </c>
      <c r="AO219" s="60">
        <f t="shared" ref="AO219:AO282" si="143">SUM(AC219:AN219)</f>
        <v>1416</v>
      </c>
    </row>
    <row r="220" spans="1:41" ht="33.75" x14ac:dyDescent="0.2">
      <c r="A220" s="48" t="s">
        <v>43</v>
      </c>
      <c r="B220" s="48" t="s">
        <v>167</v>
      </c>
      <c r="C220" s="104" t="s">
        <v>464</v>
      </c>
      <c r="D220" s="53" t="s">
        <v>341</v>
      </c>
      <c r="E220" s="114">
        <v>41.3</v>
      </c>
      <c r="F220" s="117" t="s">
        <v>205</v>
      </c>
      <c r="G220" s="118" t="s">
        <v>465</v>
      </c>
      <c r="H220" s="118" t="s">
        <v>117</v>
      </c>
      <c r="I220" s="119">
        <v>41.3</v>
      </c>
      <c r="J220" s="120">
        <v>20</v>
      </c>
      <c r="K220" s="121">
        <f t="shared" si="129"/>
        <v>826</v>
      </c>
      <c r="L220" s="81" t="s">
        <v>121</v>
      </c>
      <c r="M220" s="78" t="s">
        <v>41</v>
      </c>
      <c r="N220" s="78" t="s">
        <v>172</v>
      </c>
      <c r="O220" s="78" t="s">
        <v>32</v>
      </c>
      <c r="Q220" s="51"/>
      <c r="R220" s="51">
        <v>10.324999999999999</v>
      </c>
      <c r="T220" s="51">
        <v>10.324999999999999</v>
      </c>
      <c r="U220" s="51"/>
      <c r="W220" s="51">
        <v>10.324999999999999</v>
      </c>
      <c r="X220" s="51"/>
      <c r="Y220" s="51">
        <v>10.324999999999999</v>
      </c>
      <c r="Z220" s="51"/>
      <c r="AA220" s="51"/>
      <c r="AB220" s="58">
        <f t="shared" si="130"/>
        <v>41.3</v>
      </c>
      <c r="AC220" s="60">
        <f t="shared" si="131"/>
        <v>0</v>
      </c>
      <c r="AD220" s="60">
        <f t="shared" si="132"/>
        <v>0</v>
      </c>
      <c r="AE220" s="60">
        <f t="shared" si="133"/>
        <v>206.5</v>
      </c>
      <c r="AF220" s="60">
        <f t="shared" si="134"/>
        <v>0</v>
      </c>
      <c r="AG220" s="60">
        <f t="shared" si="135"/>
        <v>206.5</v>
      </c>
      <c r="AH220" s="60">
        <f t="shared" si="136"/>
        <v>0</v>
      </c>
      <c r="AI220" s="60">
        <f t="shared" si="137"/>
        <v>0</v>
      </c>
      <c r="AJ220" s="60">
        <f t="shared" si="138"/>
        <v>206.5</v>
      </c>
      <c r="AK220" s="60">
        <f t="shared" si="139"/>
        <v>0</v>
      </c>
      <c r="AL220" s="60">
        <f t="shared" si="140"/>
        <v>206.5</v>
      </c>
      <c r="AM220" s="60">
        <f t="shared" si="141"/>
        <v>0</v>
      </c>
      <c r="AN220" s="60">
        <f t="shared" si="142"/>
        <v>0</v>
      </c>
      <c r="AO220" s="60">
        <f t="shared" si="143"/>
        <v>826</v>
      </c>
    </row>
    <row r="221" spans="1:41" ht="33.75" x14ac:dyDescent="0.2">
      <c r="A221" s="48" t="s">
        <v>43</v>
      </c>
      <c r="B221" s="48" t="s">
        <v>167</v>
      </c>
      <c r="C221" s="104" t="s">
        <v>466</v>
      </c>
      <c r="D221" s="53" t="s">
        <v>341</v>
      </c>
      <c r="E221" s="114">
        <v>240</v>
      </c>
      <c r="F221" s="117" t="s">
        <v>205</v>
      </c>
      <c r="G221" s="118" t="s">
        <v>467</v>
      </c>
      <c r="H221" s="118" t="s">
        <v>117</v>
      </c>
      <c r="I221" s="119">
        <v>240</v>
      </c>
      <c r="J221" s="120">
        <v>50</v>
      </c>
      <c r="K221" s="121">
        <f t="shared" si="129"/>
        <v>12000</v>
      </c>
      <c r="L221" s="81" t="s">
        <v>121</v>
      </c>
      <c r="M221" s="78" t="s">
        <v>41</v>
      </c>
      <c r="N221" s="78" t="s">
        <v>172</v>
      </c>
      <c r="O221" s="78" t="s">
        <v>32</v>
      </c>
      <c r="Q221" s="51"/>
      <c r="R221" s="51">
        <v>60</v>
      </c>
      <c r="T221" s="51">
        <v>60</v>
      </c>
      <c r="U221" s="51"/>
      <c r="W221" s="51">
        <v>60</v>
      </c>
      <c r="X221" s="51"/>
      <c r="Y221" s="51">
        <v>60</v>
      </c>
      <c r="Z221" s="51"/>
      <c r="AA221" s="51"/>
      <c r="AB221" s="58">
        <f t="shared" si="130"/>
        <v>240</v>
      </c>
      <c r="AC221" s="60">
        <f t="shared" si="131"/>
        <v>0</v>
      </c>
      <c r="AD221" s="60">
        <f t="shared" si="132"/>
        <v>0</v>
      </c>
      <c r="AE221" s="60">
        <f t="shared" si="133"/>
        <v>3000</v>
      </c>
      <c r="AF221" s="60">
        <f t="shared" si="134"/>
        <v>0</v>
      </c>
      <c r="AG221" s="60">
        <f t="shared" si="135"/>
        <v>3000</v>
      </c>
      <c r="AH221" s="60">
        <f t="shared" si="136"/>
        <v>0</v>
      </c>
      <c r="AI221" s="60">
        <f t="shared" si="137"/>
        <v>0</v>
      </c>
      <c r="AJ221" s="60">
        <f t="shared" si="138"/>
        <v>3000</v>
      </c>
      <c r="AK221" s="60">
        <f t="shared" si="139"/>
        <v>0</v>
      </c>
      <c r="AL221" s="60">
        <f t="shared" si="140"/>
        <v>3000</v>
      </c>
      <c r="AM221" s="60">
        <f t="shared" si="141"/>
        <v>0</v>
      </c>
      <c r="AN221" s="60">
        <f t="shared" si="142"/>
        <v>0</v>
      </c>
      <c r="AO221" s="60">
        <f t="shared" si="143"/>
        <v>12000</v>
      </c>
    </row>
    <row r="222" spans="1:41" ht="33.75" x14ac:dyDescent="0.2">
      <c r="A222" s="48" t="s">
        <v>43</v>
      </c>
      <c r="B222" s="48" t="s">
        <v>167</v>
      </c>
      <c r="C222" s="104" t="s">
        <v>468</v>
      </c>
      <c r="D222" s="53" t="s">
        <v>341</v>
      </c>
      <c r="E222" s="114">
        <v>385</v>
      </c>
      <c r="F222" s="117" t="s">
        <v>205</v>
      </c>
      <c r="G222" s="118" t="s">
        <v>469</v>
      </c>
      <c r="H222" s="118" t="s">
        <v>117</v>
      </c>
      <c r="I222" s="119">
        <v>385</v>
      </c>
      <c r="J222" s="120">
        <v>50</v>
      </c>
      <c r="K222" s="121">
        <f t="shared" si="129"/>
        <v>19250</v>
      </c>
      <c r="L222" s="81" t="s">
        <v>121</v>
      </c>
      <c r="M222" s="78" t="s">
        <v>41</v>
      </c>
      <c r="N222" s="78" t="s">
        <v>172</v>
      </c>
      <c r="O222" s="78" t="s">
        <v>32</v>
      </c>
      <c r="Q222" s="51"/>
      <c r="R222" s="51">
        <v>96.25</v>
      </c>
      <c r="T222" s="51">
        <v>96.25</v>
      </c>
      <c r="U222" s="51"/>
      <c r="W222" s="51">
        <v>96.25</v>
      </c>
      <c r="X222" s="51"/>
      <c r="Y222" s="51">
        <v>96.25</v>
      </c>
      <c r="Z222" s="51"/>
      <c r="AA222" s="51"/>
      <c r="AB222" s="58">
        <f t="shared" si="130"/>
        <v>385</v>
      </c>
      <c r="AC222" s="60">
        <f t="shared" si="131"/>
        <v>0</v>
      </c>
      <c r="AD222" s="60">
        <f t="shared" si="132"/>
        <v>0</v>
      </c>
      <c r="AE222" s="60">
        <f t="shared" si="133"/>
        <v>4812.5</v>
      </c>
      <c r="AF222" s="60">
        <f t="shared" si="134"/>
        <v>0</v>
      </c>
      <c r="AG222" s="60">
        <f t="shared" si="135"/>
        <v>4812.5</v>
      </c>
      <c r="AH222" s="60">
        <f t="shared" si="136"/>
        <v>0</v>
      </c>
      <c r="AI222" s="60">
        <f t="shared" si="137"/>
        <v>0</v>
      </c>
      <c r="AJ222" s="60">
        <f t="shared" si="138"/>
        <v>4812.5</v>
      </c>
      <c r="AK222" s="60">
        <f t="shared" si="139"/>
        <v>0</v>
      </c>
      <c r="AL222" s="60">
        <f t="shared" si="140"/>
        <v>4812.5</v>
      </c>
      <c r="AM222" s="60">
        <f t="shared" si="141"/>
        <v>0</v>
      </c>
      <c r="AN222" s="60">
        <f t="shared" si="142"/>
        <v>0</v>
      </c>
      <c r="AO222" s="60">
        <f t="shared" si="143"/>
        <v>19250</v>
      </c>
    </row>
    <row r="223" spans="1:41" ht="33.75" x14ac:dyDescent="0.2">
      <c r="A223" s="48" t="s">
        <v>43</v>
      </c>
      <c r="B223" s="48" t="s">
        <v>167</v>
      </c>
      <c r="C223" s="104" t="s">
        <v>470</v>
      </c>
      <c r="D223" s="53" t="s">
        <v>341</v>
      </c>
      <c r="E223" s="114">
        <v>944</v>
      </c>
      <c r="F223" s="117" t="s">
        <v>205</v>
      </c>
      <c r="G223" s="118" t="s">
        <v>471</v>
      </c>
      <c r="H223" s="118" t="s">
        <v>472</v>
      </c>
      <c r="I223" s="119">
        <v>944</v>
      </c>
      <c r="J223" s="120">
        <v>40</v>
      </c>
      <c r="K223" s="121">
        <f t="shared" si="129"/>
        <v>37760</v>
      </c>
      <c r="L223" s="81" t="s">
        <v>121</v>
      </c>
      <c r="M223" s="78" t="s">
        <v>41</v>
      </c>
      <c r="N223" s="78" t="s">
        <v>172</v>
      </c>
      <c r="O223" s="78" t="s">
        <v>32</v>
      </c>
      <c r="Q223" s="51"/>
      <c r="R223" s="51">
        <v>236</v>
      </c>
      <c r="T223" s="51">
        <v>236</v>
      </c>
      <c r="U223" s="51"/>
      <c r="W223" s="51">
        <v>236</v>
      </c>
      <c r="X223" s="51"/>
      <c r="Y223" s="51">
        <v>236</v>
      </c>
      <c r="Z223" s="51"/>
      <c r="AA223" s="51"/>
      <c r="AB223" s="58">
        <f t="shared" si="130"/>
        <v>944</v>
      </c>
      <c r="AC223" s="60">
        <f t="shared" si="131"/>
        <v>0</v>
      </c>
      <c r="AD223" s="60">
        <f t="shared" si="132"/>
        <v>0</v>
      </c>
      <c r="AE223" s="60">
        <f t="shared" si="133"/>
        <v>9440</v>
      </c>
      <c r="AF223" s="60">
        <f t="shared" si="134"/>
        <v>0</v>
      </c>
      <c r="AG223" s="60">
        <f t="shared" si="135"/>
        <v>9440</v>
      </c>
      <c r="AH223" s="60">
        <f t="shared" si="136"/>
        <v>0</v>
      </c>
      <c r="AI223" s="60">
        <f t="shared" si="137"/>
        <v>0</v>
      </c>
      <c r="AJ223" s="60">
        <f t="shared" si="138"/>
        <v>9440</v>
      </c>
      <c r="AK223" s="60">
        <f t="shared" si="139"/>
        <v>0</v>
      </c>
      <c r="AL223" s="60">
        <f t="shared" si="140"/>
        <v>9440</v>
      </c>
      <c r="AM223" s="60">
        <f t="shared" si="141"/>
        <v>0</v>
      </c>
      <c r="AN223" s="60">
        <f t="shared" si="142"/>
        <v>0</v>
      </c>
      <c r="AO223" s="60">
        <f t="shared" si="143"/>
        <v>37760</v>
      </c>
    </row>
    <row r="224" spans="1:41" ht="33.75" x14ac:dyDescent="0.2">
      <c r="A224" s="48" t="s">
        <v>43</v>
      </c>
      <c r="B224" s="48" t="s">
        <v>167</v>
      </c>
      <c r="C224" s="104" t="s">
        <v>473</v>
      </c>
      <c r="D224" s="53" t="s">
        <v>341</v>
      </c>
      <c r="E224" s="114">
        <v>12.2484</v>
      </c>
      <c r="F224" s="117" t="s">
        <v>205</v>
      </c>
      <c r="G224" s="118" t="s">
        <v>474</v>
      </c>
      <c r="H224" s="118" t="s">
        <v>117</v>
      </c>
      <c r="I224" s="119">
        <v>12.2484</v>
      </c>
      <c r="J224" s="120">
        <v>200</v>
      </c>
      <c r="K224" s="121">
        <f t="shared" ref="K224:K264" si="144">+J224*I224</f>
        <v>2449.6799999999998</v>
      </c>
      <c r="L224" s="78" t="s">
        <v>475</v>
      </c>
      <c r="M224" s="78" t="s">
        <v>41</v>
      </c>
      <c r="N224" s="78" t="s">
        <v>172</v>
      </c>
      <c r="O224" s="78" t="s">
        <v>32</v>
      </c>
      <c r="Q224" s="51"/>
      <c r="R224" s="51">
        <v>3.0621</v>
      </c>
      <c r="T224" s="51">
        <v>3.0621</v>
      </c>
      <c r="U224" s="51"/>
      <c r="W224" s="51">
        <v>3.0621</v>
      </c>
      <c r="X224" s="51"/>
      <c r="Y224" s="51">
        <v>3.0621</v>
      </c>
      <c r="Z224" s="51"/>
      <c r="AA224" s="51"/>
      <c r="AB224" s="58">
        <f t="shared" si="130"/>
        <v>12.2484</v>
      </c>
      <c r="AC224" s="60">
        <f t="shared" si="131"/>
        <v>0</v>
      </c>
      <c r="AD224" s="60">
        <f t="shared" si="132"/>
        <v>0</v>
      </c>
      <c r="AE224" s="60">
        <f t="shared" si="133"/>
        <v>612.41999999999996</v>
      </c>
      <c r="AF224" s="60">
        <f t="shared" si="134"/>
        <v>0</v>
      </c>
      <c r="AG224" s="60">
        <f t="shared" si="135"/>
        <v>612.41999999999996</v>
      </c>
      <c r="AH224" s="60">
        <f t="shared" si="136"/>
        <v>0</v>
      </c>
      <c r="AI224" s="60">
        <f t="shared" si="137"/>
        <v>0</v>
      </c>
      <c r="AJ224" s="60">
        <f t="shared" si="138"/>
        <v>612.41999999999996</v>
      </c>
      <c r="AK224" s="60">
        <f t="shared" si="139"/>
        <v>0</v>
      </c>
      <c r="AL224" s="60">
        <f t="shared" si="140"/>
        <v>612.41999999999996</v>
      </c>
      <c r="AM224" s="60">
        <f t="shared" si="141"/>
        <v>0</v>
      </c>
      <c r="AN224" s="60">
        <f t="shared" si="142"/>
        <v>0</v>
      </c>
      <c r="AO224" s="60">
        <f t="shared" si="143"/>
        <v>2449.6799999999998</v>
      </c>
    </row>
    <row r="225" spans="1:41" ht="33.75" x14ac:dyDescent="0.2">
      <c r="A225" s="48" t="s">
        <v>43</v>
      </c>
      <c r="B225" s="48" t="s">
        <v>167</v>
      </c>
      <c r="C225" s="104" t="s">
        <v>476</v>
      </c>
      <c r="D225" s="53" t="s">
        <v>341</v>
      </c>
      <c r="E225" s="114">
        <v>12.55</v>
      </c>
      <c r="F225" s="117" t="s">
        <v>205</v>
      </c>
      <c r="G225" s="118" t="s">
        <v>477</v>
      </c>
      <c r="H225" s="118" t="s">
        <v>117</v>
      </c>
      <c r="I225" s="119">
        <v>12.55</v>
      </c>
      <c r="J225" s="120">
        <v>200</v>
      </c>
      <c r="K225" s="121">
        <f t="shared" si="144"/>
        <v>2510</v>
      </c>
      <c r="L225" s="78" t="s">
        <v>475</v>
      </c>
      <c r="M225" s="78" t="s">
        <v>41</v>
      </c>
      <c r="N225" s="78" t="s">
        <v>172</v>
      </c>
      <c r="O225" s="78" t="s">
        <v>32</v>
      </c>
      <c r="Q225" s="51"/>
      <c r="R225" s="51">
        <v>3.1375000000000002</v>
      </c>
      <c r="T225" s="51">
        <v>3.1375000000000002</v>
      </c>
      <c r="U225" s="51"/>
      <c r="W225" s="51">
        <v>3.1375000000000002</v>
      </c>
      <c r="X225" s="51"/>
      <c r="Y225" s="51">
        <v>3.1375000000000002</v>
      </c>
      <c r="Z225" s="51"/>
      <c r="AA225" s="51"/>
      <c r="AB225" s="58">
        <f t="shared" si="130"/>
        <v>12.55</v>
      </c>
      <c r="AC225" s="60">
        <f t="shared" si="131"/>
        <v>0</v>
      </c>
      <c r="AD225" s="60">
        <f t="shared" si="132"/>
        <v>0</v>
      </c>
      <c r="AE225" s="60">
        <f t="shared" si="133"/>
        <v>627.5</v>
      </c>
      <c r="AF225" s="60">
        <f t="shared" si="134"/>
        <v>0</v>
      </c>
      <c r="AG225" s="60">
        <f t="shared" si="135"/>
        <v>627.5</v>
      </c>
      <c r="AH225" s="60">
        <f t="shared" si="136"/>
        <v>0</v>
      </c>
      <c r="AI225" s="60">
        <f t="shared" si="137"/>
        <v>0</v>
      </c>
      <c r="AJ225" s="60">
        <f t="shared" si="138"/>
        <v>627.5</v>
      </c>
      <c r="AK225" s="60">
        <f t="shared" si="139"/>
        <v>0</v>
      </c>
      <c r="AL225" s="60">
        <f t="shared" si="140"/>
        <v>627.5</v>
      </c>
      <c r="AM225" s="60">
        <f t="shared" si="141"/>
        <v>0</v>
      </c>
      <c r="AN225" s="60">
        <f t="shared" si="142"/>
        <v>0</v>
      </c>
      <c r="AO225" s="60">
        <f t="shared" si="143"/>
        <v>2510</v>
      </c>
    </row>
    <row r="226" spans="1:41" ht="33.75" x14ac:dyDescent="0.2">
      <c r="A226" s="48" t="s">
        <v>43</v>
      </c>
      <c r="B226" s="48" t="s">
        <v>167</v>
      </c>
      <c r="C226" s="104" t="s">
        <v>478</v>
      </c>
      <c r="D226" s="53" t="s">
        <v>341</v>
      </c>
      <c r="E226" s="114">
        <v>12</v>
      </c>
      <c r="F226" s="117" t="s">
        <v>205</v>
      </c>
      <c r="G226" s="118" t="s">
        <v>479</v>
      </c>
      <c r="H226" s="118" t="s">
        <v>117</v>
      </c>
      <c r="I226" s="119">
        <v>12</v>
      </c>
      <c r="J226" s="120">
        <v>200</v>
      </c>
      <c r="K226" s="121">
        <f t="shared" si="144"/>
        <v>2400</v>
      </c>
      <c r="L226" s="78" t="s">
        <v>475</v>
      </c>
      <c r="M226" s="78" t="s">
        <v>41</v>
      </c>
      <c r="N226" s="78" t="s">
        <v>172</v>
      </c>
      <c r="O226" s="78" t="s">
        <v>32</v>
      </c>
      <c r="Q226" s="51"/>
      <c r="R226" s="51">
        <v>3</v>
      </c>
      <c r="T226" s="51">
        <v>3</v>
      </c>
      <c r="U226" s="51"/>
      <c r="W226" s="51">
        <v>3</v>
      </c>
      <c r="X226" s="51"/>
      <c r="Y226" s="51">
        <v>3</v>
      </c>
      <c r="Z226" s="51"/>
      <c r="AA226" s="51"/>
      <c r="AB226" s="58">
        <f t="shared" si="130"/>
        <v>12</v>
      </c>
      <c r="AC226" s="60">
        <f t="shared" si="131"/>
        <v>0</v>
      </c>
      <c r="AD226" s="60">
        <f t="shared" si="132"/>
        <v>0</v>
      </c>
      <c r="AE226" s="60">
        <f t="shared" si="133"/>
        <v>600</v>
      </c>
      <c r="AF226" s="60">
        <f t="shared" si="134"/>
        <v>0</v>
      </c>
      <c r="AG226" s="60">
        <f t="shared" si="135"/>
        <v>600</v>
      </c>
      <c r="AH226" s="60">
        <f t="shared" si="136"/>
        <v>0</v>
      </c>
      <c r="AI226" s="60">
        <f t="shared" si="137"/>
        <v>0</v>
      </c>
      <c r="AJ226" s="60">
        <f t="shared" si="138"/>
        <v>600</v>
      </c>
      <c r="AK226" s="60">
        <f t="shared" si="139"/>
        <v>0</v>
      </c>
      <c r="AL226" s="60">
        <f t="shared" si="140"/>
        <v>600</v>
      </c>
      <c r="AM226" s="60">
        <f t="shared" si="141"/>
        <v>0</v>
      </c>
      <c r="AN226" s="60">
        <f t="shared" si="142"/>
        <v>0</v>
      </c>
      <c r="AO226" s="60">
        <f t="shared" si="143"/>
        <v>2400</v>
      </c>
    </row>
    <row r="227" spans="1:41" ht="33.75" x14ac:dyDescent="0.2">
      <c r="A227" s="48" t="s">
        <v>43</v>
      </c>
      <c r="B227" s="48" t="s">
        <v>167</v>
      </c>
      <c r="C227" s="104" t="s">
        <v>480</v>
      </c>
      <c r="D227" s="53" t="s">
        <v>341</v>
      </c>
      <c r="E227" s="114">
        <v>17</v>
      </c>
      <c r="F227" s="117" t="s">
        <v>205</v>
      </c>
      <c r="G227" s="118" t="s">
        <v>481</v>
      </c>
      <c r="H227" s="118" t="s">
        <v>117</v>
      </c>
      <c r="I227" s="119">
        <v>17</v>
      </c>
      <c r="J227" s="120">
        <v>200</v>
      </c>
      <c r="K227" s="121">
        <f t="shared" si="144"/>
        <v>3400</v>
      </c>
      <c r="L227" s="78" t="s">
        <v>475</v>
      </c>
      <c r="M227" s="78" t="s">
        <v>41</v>
      </c>
      <c r="N227" s="78" t="s">
        <v>172</v>
      </c>
      <c r="O227" s="78" t="s">
        <v>32</v>
      </c>
      <c r="Q227" s="51"/>
      <c r="R227" s="51">
        <v>4.25</v>
      </c>
      <c r="T227" s="51">
        <v>4.25</v>
      </c>
      <c r="U227" s="51"/>
      <c r="W227" s="51">
        <v>4.25</v>
      </c>
      <c r="X227" s="51"/>
      <c r="Y227" s="51">
        <v>4.25</v>
      </c>
      <c r="Z227" s="51"/>
      <c r="AA227" s="51"/>
      <c r="AB227" s="58">
        <f t="shared" si="130"/>
        <v>17</v>
      </c>
      <c r="AC227" s="60">
        <f t="shared" si="131"/>
        <v>0</v>
      </c>
      <c r="AD227" s="60">
        <f t="shared" si="132"/>
        <v>0</v>
      </c>
      <c r="AE227" s="60">
        <f t="shared" si="133"/>
        <v>850</v>
      </c>
      <c r="AF227" s="60">
        <f t="shared" si="134"/>
        <v>0</v>
      </c>
      <c r="AG227" s="60">
        <f t="shared" si="135"/>
        <v>850</v>
      </c>
      <c r="AH227" s="60">
        <f t="shared" si="136"/>
        <v>0</v>
      </c>
      <c r="AI227" s="60">
        <f t="shared" si="137"/>
        <v>0</v>
      </c>
      <c r="AJ227" s="60">
        <f t="shared" si="138"/>
        <v>850</v>
      </c>
      <c r="AK227" s="60">
        <f t="shared" si="139"/>
        <v>0</v>
      </c>
      <c r="AL227" s="60">
        <f t="shared" si="140"/>
        <v>850</v>
      </c>
      <c r="AM227" s="60">
        <f t="shared" si="141"/>
        <v>0</v>
      </c>
      <c r="AN227" s="60">
        <f t="shared" si="142"/>
        <v>0</v>
      </c>
      <c r="AO227" s="60">
        <f t="shared" si="143"/>
        <v>3400</v>
      </c>
    </row>
    <row r="228" spans="1:41" ht="33.75" x14ac:dyDescent="0.2">
      <c r="A228" s="48" t="s">
        <v>43</v>
      </c>
      <c r="B228" s="48" t="s">
        <v>167</v>
      </c>
      <c r="C228" s="104" t="s">
        <v>482</v>
      </c>
      <c r="D228" s="53" t="s">
        <v>341</v>
      </c>
      <c r="E228" s="114">
        <v>18</v>
      </c>
      <c r="F228" s="117" t="s">
        <v>205</v>
      </c>
      <c r="G228" s="118" t="s">
        <v>483</v>
      </c>
      <c r="H228" s="118" t="s">
        <v>117</v>
      </c>
      <c r="I228" s="119">
        <v>18</v>
      </c>
      <c r="J228" s="120">
        <v>200</v>
      </c>
      <c r="K228" s="121">
        <f t="shared" si="144"/>
        <v>3600</v>
      </c>
      <c r="L228" s="78" t="s">
        <v>475</v>
      </c>
      <c r="M228" s="78" t="s">
        <v>41</v>
      </c>
      <c r="N228" s="78" t="s">
        <v>172</v>
      </c>
      <c r="O228" s="78" t="s">
        <v>32</v>
      </c>
      <c r="Q228" s="51"/>
      <c r="R228" s="51">
        <v>4.5</v>
      </c>
      <c r="T228" s="51">
        <v>4.5</v>
      </c>
      <c r="U228" s="51"/>
      <c r="W228" s="51">
        <v>4.5</v>
      </c>
      <c r="X228" s="51"/>
      <c r="Y228" s="51">
        <v>4.5</v>
      </c>
      <c r="Z228" s="51"/>
      <c r="AA228" s="51"/>
      <c r="AB228" s="58">
        <f t="shared" si="130"/>
        <v>18</v>
      </c>
      <c r="AC228" s="60">
        <f t="shared" si="131"/>
        <v>0</v>
      </c>
      <c r="AD228" s="60">
        <f t="shared" si="132"/>
        <v>0</v>
      </c>
      <c r="AE228" s="60">
        <f t="shared" si="133"/>
        <v>900</v>
      </c>
      <c r="AF228" s="60">
        <f t="shared" si="134"/>
        <v>0</v>
      </c>
      <c r="AG228" s="60">
        <f t="shared" si="135"/>
        <v>900</v>
      </c>
      <c r="AH228" s="60">
        <f t="shared" si="136"/>
        <v>0</v>
      </c>
      <c r="AI228" s="60">
        <f t="shared" si="137"/>
        <v>0</v>
      </c>
      <c r="AJ228" s="60">
        <f t="shared" si="138"/>
        <v>900</v>
      </c>
      <c r="AK228" s="60">
        <f t="shared" si="139"/>
        <v>0</v>
      </c>
      <c r="AL228" s="60">
        <f t="shared" si="140"/>
        <v>900</v>
      </c>
      <c r="AM228" s="60">
        <f t="shared" si="141"/>
        <v>0</v>
      </c>
      <c r="AN228" s="60">
        <f t="shared" si="142"/>
        <v>0</v>
      </c>
      <c r="AO228" s="60">
        <f t="shared" si="143"/>
        <v>3600</v>
      </c>
    </row>
    <row r="229" spans="1:41" ht="33.75" x14ac:dyDescent="0.2">
      <c r="A229" s="48" t="s">
        <v>43</v>
      </c>
      <c r="B229" s="48" t="s">
        <v>167</v>
      </c>
      <c r="C229" s="104" t="s">
        <v>484</v>
      </c>
      <c r="D229" s="53" t="s">
        <v>341</v>
      </c>
      <c r="E229" s="114">
        <v>200</v>
      </c>
      <c r="F229" s="117" t="s">
        <v>205</v>
      </c>
      <c r="G229" s="118" t="s">
        <v>485</v>
      </c>
      <c r="H229" s="118" t="s">
        <v>392</v>
      </c>
      <c r="I229" s="119">
        <v>200</v>
      </c>
      <c r="J229" s="120">
        <v>200</v>
      </c>
      <c r="K229" s="121">
        <f t="shared" si="144"/>
        <v>40000</v>
      </c>
      <c r="L229" s="78" t="s">
        <v>118</v>
      </c>
      <c r="M229" s="78" t="s">
        <v>41</v>
      </c>
      <c r="N229" s="78" t="s">
        <v>172</v>
      </c>
      <c r="O229" s="78" t="s">
        <v>32</v>
      </c>
      <c r="Q229" s="51"/>
      <c r="R229" s="51">
        <v>50</v>
      </c>
      <c r="T229" s="51">
        <v>50</v>
      </c>
      <c r="U229" s="51"/>
      <c r="W229" s="51">
        <v>50</v>
      </c>
      <c r="X229" s="51"/>
      <c r="Y229" s="51">
        <v>50</v>
      </c>
      <c r="Z229" s="51"/>
      <c r="AA229" s="51"/>
      <c r="AB229" s="58">
        <f t="shared" si="130"/>
        <v>200</v>
      </c>
      <c r="AC229" s="60">
        <f t="shared" si="131"/>
        <v>0</v>
      </c>
      <c r="AD229" s="60">
        <f t="shared" si="132"/>
        <v>0</v>
      </c>
      <c r="AE229" s="60">
        <f t="shared" si="133"/>
        <v>10000</v>
      </c>
      <c r="AF229" s="60">
        <f t="shared" si="134"/>
        <v>0</v>
      </c>
      <c r="AG229" s="60">
        <f t="shared" si="135"/>
        <v>10000</v>
      </c>
      <c r="AH229" s="60">
        <f t="shared" si="136"/>
        <v>0</v>
      </c>
      <c r="AI229" s="60">
        <f t="shared" si="137"/>
        <v>0</v>
      </c>
      <c r="AJ229" s="60">
        <f t="shared" si="138"/>
        <v>10000</v>
      </c>
      <c r="AK229" s="60">
        <f t="shared" si="139"/>
        <v>0</v>
      </c>
      <c r="AL229" s="60">
        <f t="shared" si="140"/>
        <v>10000</v>
      </c>
      <c r="AM229" s="60">
        <f t="shared" si="141"/>
        <v>0</v>
      </c>
      <c r="AN229" s="60">
        <f t="shared" si="142"/>
        <v>0</v>
      </c>
      <c r="AO229" s="60">
        <f t="shared" si="143"/>
        <v>40000</v>
      </c>
    </row>
    <row r="230" spans="1:41" ht="33.75" x14ac:dyDescent="0.2">
      <c r="A230" s="48" t="s">
        <v>43</v>
      </c>
      <c r="B230" s="48" t="s">
        <v>167</v>
      </c>
      <c r="C230" s="104" t="s">
        <v>486</v>
      </c>
      <c r="D230" s="53" t="s">
        <v>341</v>
      </c>
      <c r="E230" s="114">
        <v>300</v>
      </c>
      <c r="F230" s="117" t="s">
        <v>205</v>
      </c>
      <c r="G230" s="118" t="s">
        <v>487</v>
      </c>
      <c r="H230" s="118" t="s">
        <v>346</v>
      </c>
      <c r="I230" s="119">
        <v>300</v>
      </c>
      <c r="J230" s="120">
        <v>50</v>
      </c>
      <c r="K230" s="121">
        <f t="shared" si="144"/>
        <v>15000</v>
      </c>
      <c r="L230" s="78" t="s">
        <v>488</v>
      </c>
      <c r="M230" s="78" t="s">
        <v>41</v>
      </c>
      <c r="N230" s="78" t="s">
        <v>172</v>
      </c>
      <c r="O230" s="78" t="s">
        <v>32</v>
      </c>
      <c r="Q230" s="51"/>
      <c r="R230" s="51">
        <v>75</v>
      </c>
      <c r="T230" s="51">
        <v>75</v>
      </c>
      <c r="U230" s="51"/>
      <c r="W230" s="51">
        <v>75</v>
      </c>
      <c r="X230" s="51"/>
      <c r="Y230" s="51">
        <v>75</v>
      </c>
      <c r="Z230" s="51"/>
      <c r="AA230" s="51"/>
      <c r="AB230" s="58">
        <f t="shared" si="130"/>
        <v>300</v>
      </c>
      <c r="AC230" s="60">
        <f t="shared" si="131"/>
        <v>0</v>
      </c>
      <c r="AD230" s="60">
        <f t="shared" si="132"/>
        <v>0</v>
      </c>
      <c r="AE230" s="60">
        <f t="shared" si="133"/>
        <v>3750</v>
      </c>
      <c r="AF230" s="60">
        <f t="shared" si="134"/>
        <v>0</v>
      </c>
      <c r="AG230" s="60">
        <f t="shared" si="135"/>
        <v>3750</v>
      </c>
      <c r="AH230" s="60">
        <f t="shared" si="136"/>
        <v>0</v>
      </c>
      <c r="AI230" s="60">
        <f t="shared" si="137"/>
        <v>0</v>
      </c>
      <c r="AJ230" s="60">
        <f t="shared" si="138"/>
        <v>3750</v>
      </c>
      <c r="AK230" s="60">
        <f t="shared" si="139"/>
        <v>0</v>
      </c>
      <c r="AL230" s="60">
        <f t="shared" si="140"/>
        <v>3750</v>
      </c>
      <c r="AM230" s="60">
        <f t="shared" si="141"/>
        <v>0</v>
      </c>
      <c r="AN230" s="60">
        <f t="shared" si="142"/>
        <v>0</v>
      </c>
      <c r="AO230" s="60">
        <f t="shared" si="143"/>
        <v>15000</v>
      </c>
    </row>
    <row r="231" spans="1:41" ht="33.75" x14ac:dyDescent="0.2">
      <c r="A231" s="48" t="s">
        <v>43</v>
      </c>
      <c r="B231" s="48" t="s">
        <v>167</v>
      </c>
      <c r="C231" s="104" t="s">
        <v>489</v>
      </c>
      <c r="D231" s="53" t="s">
        <v>341</v>
      </c>
      <c r="E231" s="114">
        <v>200</v>
      </c>
      <c r="F231" s="117" t="s">
        <v>205</v>
      </c>
      <c r="G231" s="118" t="s">
        <v>490</v>
      </c>
      <c r="H231" s="118" t="s">
        <v>346</v>
      </c>
      <c r="I231" s="119">
        <v>200</v>
      </c>
      <c r="J231" s="120">
        <v>50</v>
      </c>
      <c r="K231" s="121">
        <f t="shared" si="144"/>
        <v>10000</v>
      </c>
      <c r="L231" s="81" t="s">
        <v>121</v>
      </c>
      <c r="M231" s="78" t="s">
        <v>41</v>
      </c>
      <c r="N231" s="78" t="s">
        <v>172</v>
      </c>
      <c r="O231" s="78" t="s">
        <v>32</v>
      </c>
      <c r="Q231" s="51"/>
      <c r="R231" s="51">
        <v>50</v>
      </c>
      <c r="T231" s="51">
        <v>50</v>
      </c>
      <c r="U231" s="51"/>
      <c r="W231" s="51">
        <v>50</v>
      </c>
      <c r="X231" s="51"/>
      <c r="Y231" s="51">
        <v>50</v>
      </c>
      <c r="Z231" s="51"/>
      <c r="AA231" s="51"/>
      <c r="AB231" s="58">
        <f t="shared" si="130"/>
        <v>200</v>
      </c>
      <c r="AC231" s="60">
        <f t="shared" si="131"/>
        <v>0</v>
      </c>
      <c r="AD231" s="60">
        <f t="shared" si="132"/>
        <v>0</v>
      </c>
      <c r="AE231" s="60">
        <f t="shared" si="133"/>
        <v>2500</v>
      </c>
      <c r="AF231" s="60">
        <f t="shared" si="134"/>
        <v>0</v>
      </c>
      <c r="AG231" s="60">
        <f t="shared" si="135"/>
        <v>2500</v>
      </c>
      <c r="AH231" s="60">
        <f t="shared" si="136"/>
        <v>0</v>
      </c>
      <c r="AI231" s="60">
        <f t="shared" si="137"/>
        <v>0</v>
      </c>
      <c r="AJ231" s="60">
        <f t="shared" si="138"/>
        <v>2500</v>
      </c>
      <c r="AK231" s="60">
        <f t="shared" si="139"/>
        <v>0</v>
      </c>
      <c r="AL231" s="60">
        <f t="shared" si="140"/>
        <v>2500</v>
      </c>
      <c r="AM231" s="60">
        <f t="shared" si="141"/>
        <v>0</v>
      </c>
      <c r="AN231" s="60">
        <f t="shared" si="142"/>
        <v>0</v>
      </c>
      <c r="AO231" s="60">
        <f t="shared" si="143"/>
        <v>10000</v>
      </c>
    </row>
    <row r="232" spans="1:41" ht="33.75" x14ac:dyDescent="0.2">
      <c r="A232" s="48" t="s">
        <v>43</v>
      </c>
      <c r="B232" s="48" t="s">
        <v>167</v>
      </c>
      <c r="C232" s="104" t="s">
        <v>491</v>
      </c>
      <c r="D232" s="53" t="s">
        <v>341</v>
      </c>
      <c r="E232" s="114">
        <v>120</v>
      </c>
      <c r="F232" s="117" t="s">
        <v>205</v>
      </c>
      <c r="G232" s="118" t="s">
        <v>492</v>
      </c>
      <c r="H232" s="118" t="s">
        <v>117</v>
      </c>
      <c r="I232" s="119">
        <v>120</v>
      </c>
      <c r="J232" s="120">
        <v>20</v>
      </c>
      <c r="K232" s="121">
        <f t="shared" si="144"/>
        <v>2400</v>
      </c>
      <c r="L232" s="78" t="s">
        <v>493</v>
      </c>
      <c r="M232" s="78" t="s">
        <v>41</v>
      </c>
      <c r="N232" s="78" t="s">
        <v>172</v>
      </c>
      <c r="O232" s="78" t="s">
        <v>32</v>
      </c>
      <c r="Q232" s="51"/>
      <c r="R232" s="51">
        <v>30</v>
      </c>
      <c r="T232" s="51">
        <v>30</v>
      </c>
      <c r="U232" s="51"/>
      <c r="W232" s="51">
        <v>30</v>
      </c>
      <c r="X232" s="51"/>
      <c r="Y232" s="51">
        <v>30</v>
      </c>
      <c r="Z232" s="51"/>
      <c r="AA232" s="51"/>
      <c r="AB232" s="58">
        <f t="shared" si="130"/>
        <v>120</v>
      </c>
      <c r="AC232" s="60">
        <f t="shared" si="131"/>
        <v>0</v>
      </c>
      <c r="AD232" s="60">
        <f t="shared" si="132"/>
        <v>0</v>
      </c>
      <c r="AE232" s="60">
        <f t="shared" si="133"/>
        <v>600</v>
      </c>
      <c r="AF232" s="60">
        <f t="shared" si="134"/>
        <v>0</v>
      </c>
      <c r="AG232" s="60">
        <f t="shared" si="135"/>
        <v>600</v>
      </c>
      <c r="AH232" s="60">
        <f t="shared" si="136"/>
        <v>0</v>
      </c>
      <c r="AI232" s="60">
        <f t="shared" si="137"/>
        <v>0</v>
      </c>
      <c r="AJ232" s="60">
        <f t="shared" si="138"/>
        <v>600</v>
      </c>
      <c r="AK232" s="60">
        <f t="shared" si="139"/>
        <v>0</v>
      </c>
      <c r="AL232" s="60">
        <f t="shared" si="140"/>
        <v>600</v>
      </c>
      <c r="AM232" s="60">
        <f t="shared" si="141"/>
        <v>0</v>
      </c>
      <c r="AN232" s="60">
        <f t="shared" si="142"/>
        <v>0</v>
      </c>
      <c r="AO232" s="60">
        <f t="shared" si="143"/>
        <v>2400</v>
      </c>
    </row>
    <row r="233" spans="1:41" ht="33.75" x14ac:dyDescent="0.2">
      <c r="A233" s="48" t="s">
        <v>43</v>
      </c>
      <c r="B233" s="48" t="s">
        <v>167</v>
      </c>
      <c r="C233" s="104" t="s">
        <v>494</v>
      </c>
      <c r="D233" s="53" t="s">
        <v>341</v>
      </c>
      <c r="E233" s="114">
        <v>160</v>
      </c>
      <c r="F233" s="117" t="s">
        <v>205</v>
      </c>
      <c r="G233" s="118" t="s">
        <v>495</v>
      </c>
      <c r="H233" s="118" t="s">
        <v>117</v>
      </c>
      <c r="I233" s="119">
        <v>160</v>
      </c>
      <c r="J233" s="120">
        <v>20</v>
      </c>
      <c r="K233" s="121">
        <f t="shared" si="144"/>
        <v>3200</v>
      </c>
      <c r="L233" s="78" t="s">
        <v>493</v>
      </c>
      <c r="M233" s="78" t="s">
        <v>41</v>
      </c>
      <c r="N233" s="78" t="s">
        <v>172</v>
      </c>
      <c r="O233" s="78" t="s">
        <v>32</v>
      </c>
      <c r="Q233" s="51"/>
      <c r="R233" s="51">
        <v>40</v>
      </c>
      <c r="T233" s="51">
        <v>40</v>
      </c>
      <c r="U233" s="51"/>
      <c r="W233" s="51">
        <v>40</v>
      </c>
      <c r="X233" s="51"/>
      <c r="Y233" s="51">
        <v>40</v>
      </c>
      <c r="Z233" s="51"/>
      <c r="AA233" s="51"/>
      <c r="AB233" s="58">
        <f t="shared" si="130"/>
        <v>160</v>
      </c>
      <c r="AC233" s="60">
        <f t="shared" si="131"/>
        <v>0</v>
      </c>
      <c r="AD233" s="60">
        <f t="shared" si="132"/>
        <v>0</v>
      </c>
      <c r="AE233" s="60">
        <f t="shared" si="133"/>
        <v>800</v>
      </c>
      <c r="AF233" s="60">
        <f t="shared" si="134"/>
        <v>0</v>
      </c>
      <c r="AG233" s="60">
        <f t="shared" si="135"/>
        <v>800</v>
      </c>
      <c r="AH233" s="60">
        <f t="shared" si="136"/>
        <v>0</v>
      </c>
      <c r="AI233" s="60">
        <f t="shared" si="137"/>
        <v>0</v>
      </c>
      <c r="AJ233" s="60">
        <f t="shared" si="138"/>
        <v>800</v>
      </c>
      <c r="AK233" s="60">
        <f t="shared" si="139"/>
        <v>0</v>
      </c>
      <c r="AL233" s="60">
        <f t="shared" si="140"/>
        <v>800</v>
      </c>
      <c r="AM233" s="60">
        <f t="shared" si="141"/>
        <v>0</v>
      </c>
      <c r="AN233" s="60">
        <f t="shared" si="142"/>
        <v>0</v>
      </c>
      <c r="AO233" s="60">
        <f t="shared" si="143"/>
        <v>3200</v>
      </c>
    </row>
    <row r="234" spans="1:41" ht="33.75" x14ac:dyDescent="0.2">
      <c r="A234" s="48" t="s">
        <v>43</v>
      </c>
      <c r="B234" s="48" t="s">
        <v>167</v>
      </c>
      <c r="C234" s="104" t="s">
        <v>496</v>
      </c>
      <c r="D234" s="53" t="s">
        <v>341</v>
      </c>
      <c r="E234" s="114">
        <v>82.6</v>
      </c>
      <c r="F234" s="117" t="s">
        <v>205</v>
      </c>
      <c r="G234" s="118" t="s">
        <v>497</v>
      </c>
      <c r="H234" s="118" t="s">
        <v>117</v>
      </c>
      <c r="I234" s="119">
        <v>82.6</v>
      </c>
      <c r="J234" s="123">
        <v>100</v>
      </c>
      <c r="K234" s="121">
        <f t="shared" si="144"/>
        <v>8260</v>
      </c>
      <c r="L234" s="78" t="s">
        <v>498</v>
      </c>
      <c r="M234" s="78" t="s">
        <v>41</v>
      </c>
      <c r="N234" s="78" t="s">
        <v>172</v>
      </c>
      <c r="O234" s="78" t="s">
        <v>32</v>
      </c>
      <c r="Q234" s="51"/>
      <c r="R234" s="51">
        <v>20.65</v>
      </c>
      <c r="T234" s="51">
        <v>20.65</v>
      </c>
      <c r="U234" s="51"/>
      <c r="W234" s="51">
        <v>20.65</v>
      </c>
      <c r="X234" s="51"/>
      <c r="Y234" s="51">
        <v>20.65</v>
      </c>
      <c r="Z234" s="51"/>
      <c r="AA234" s="51"/>
      <c r="AB234" s="58">
        <f t="shared" si="130"/>
        <v>82.6</v>
      </c>
      <c r="AC234" s="60">
        <f t="shared" si="131"/>
        <v>0</v>
      </c>
      <c r="AD234" s="60">
        <f t="shared" si="132"/>
        <v>0</v>
      </c>
      <c r="AE234" s="60">
        <f t="shared" si="133"/>
        <v>2065</v>
      </c>
      <c r="AF234" s="60">
        <f t="shared" si="134"/>
        <v>0</v>
      </c>
      <c r="AG234" s="60">
        <f t="shared" si="135"/>
        <v>2065</v>
      </c>
      <c r="AH234" s="60">
        <f t="shared" si="136"/>
        <v>0</v>
      </c>
      <c r="AI234" s="60">
        <f t="shared" si="137"/>
        <v>0</v>
      </c>
      <c r="AJ234" s="60">
        <f t="shared" si="138"/>
        <v>2065</v>
      </c>
      <c r="AK234" s="60">
        <f t="shared" si="139"/>
        <v>0</v>
      </c>
      <c r="AL234" s="60">
        <f t="shared" si="140"/>
        <v>2065</v>
      </c>
      <c r="AM234" s="60">
        <f t="shared" si="141"/>
        <v>0</v>
      </c>
      <c r="AN234" s="60">
        <f t="shared" si="142"/>
        <v>0</v>
      </c>
      <c r="AO234" s="60">
        <f t="shared" si="143"/>
        <v>8260</v>
      </c>
    </row>
    <row r="235" spans="1:41" ht="33.75" x14ac:dyDescent="0.2">
      <c r="A235" s="48" t="s">
        <v>43</v>
      </c>
      <c r="B235" s="48" t="s">
        <v>167</v>
      </c>
      <c r="C235" s="104" t="s">
        <v>499</v>
      </c>
      <c r="D235" s="53" t="s">
        <v>341</v>
      </c>
      <c r="E235" s="114">
        <v>82.6</v>
      </c>
      <c r="F235" s="117" t="s">
        <v>205</v>
      </c>
      <c r="G235" s="118" t="s">
        <v>500</v>
      </c>
      <c r="H235" s="118" t="s">
        <v>117</v>
      </c>
      <c r="I235" s="119">
        <v>82.6</v>
      </c>
      <c r="J235" s="123">
        <v>100</v>
      </c>
      <c r="K235" s="121">
        <f t="shared" si="144"/>
        <v>8260</v>
      </c>
      <c r="L235" s="78" t="s">
        <v>498</v>
      </c>
      <c r="M235" s="78" t="s">
        <v>41</v>
      </c>
      <c r="N235" s="78" t="s">
        <v>172</v>
      </c>
      <c r="O235" s="78" t="s">
        <v>32</v>
      </c>
      <c r="Q235" s="51"/>
      <c r="R235" s="51">
        <v>20.65</v>
      </c>
      <c r="T235" s="51">
        <v>20.65</v>
      </c>
      <c r="U235" s="51"/>
      <c r="W235" s="51">
        <v>20.65</v>
      </c>
      <c r="X235" s="51"/>
      <c r="Y235" s="51">
        <v>20.65</v>
      </c>
      <c r="Z235" s="51"/>
      <c r="AA235" s="51"/>
      <c r="AB235" s="58">
        <f t="shared" si="130"/>
        <v>82.6</v>
      </c>
      <c r="AC235" s="60">
        <f t="shared" si="131"/>
        <v>0</v>
      </c>
      <c r="AD235" s="60">
        <f t="shared" si="132"/>
        <v>0</v>
      </c>
      <c r="AE235" s="60">
        <f t="shared" si="133"/>
        <v>2065</v>
      </c>
      <c r="AF235" s="60">
        <f t="shared" si="134"/>
        <v>0</v>
      </c>
      <c r="AG235" s="60">
        <f t="shared" si="135"/>
        <v>2065</v>
      </c>
      <c r="AH235" s="60">
        <f t="shared" si="136"/>
        <v>0</v>
      </c>
      <c r="AI235" s="60">
        <f t="shared" si="137"/>
        <v>0</v>
      </c>
      <c r="AJ235" s="60">
        <f t="shared" si="138"/>
        <v>2065</v>
      </c>
      <c r="AK235" s="60">
        <f t="shared" si="139"/>
        <v>0</v>
      </c>
      <c r="AL235" s="60">
        <f t="shared" si="140"/>
        <v>2065</v>
      </c>
      <c r="AM235" s="60">
        <f t="shared" si="141"/>
        <v>0</v>
      </c>
      <c r="AN235" s="60">
        <f t="shared" si="142"/>
        <v>0</v>
      </c>
      <c r="AO235" s="60">
        <f t="shared" si="143"/>
        <v>8260</v>
      </c>
    </row>
    <row r="236" spans="1:41" ht="33.75" x14ac:dyDescent="0.2">
      <c r="A236" s="48" t="s">
        <v>43</v>
      </c>
      <c r="B236" s="48" t="s">
        <v>167</v>
      </c>
      <c r="C236" s="104" t="s">
        <v>501</v>
      </c>
      <c r="D236" s="53" t="s">
        <v>341</v>
      </c>
      <c r="E236" s="114">
        <v>126</v>
      </c>
      <c r="F236" s="117" t="s">
        <v>205</v>
      </c>
      <c r="G236" s="118" t="s">
        <v>502</v>
      </c>
      <c r="H236" s="118" t="s">
        <v>227</v>
      </c>
      <c r="I236" s="119">
        <v>126</v>
      </c>
      <c r="J236" s="120">
        <v>100</v>
      </c>
      <c r="K236" s="121">
        <f t="shared" si="144"/>
        <v>12600</v>
      </c>
      <c r="L236" s="81" t="s">
        <v>121</v>
      </c>
      <c r="M236" s="78" t="s">
        <v>41</v>
      </c>
      <c r="N236" s="78" t="s">
        <v>172</v>
      </c>
      <c r="O236" s="78" t="s">
        <v>32</v>
      </c>
      <c r="Q236" s="51"/>
      <c r="R236" s="51">
        <v>31.5</v>
      </c>
      <c r="T236" s="51">
        <v>31.5</v>
      </c>
      <c r="U236" s="51"/>
      <c r="W236" s="51">
        <v>31.5</v>
      </c>
      <c r="X236" s="51"/>
      <c r="Y236" s="51">
        <v>31.5</v>
      </c>
      <c r="Z236" s="51"/>
      <c r="AA236" s="51"/>
      <c r="AB236" s="58">
        <f t="shared" si="130"/>
        <v>126</v>
      </c>
      <c r="AC236" s="60">
        <f t="shared" si="131"/>
        <v>0</v>
      </c>
      <c r="AD236" s="60">
        <f t="shared" si="132"/>
        <v>0</v>
      </c>
      <c r="AE236" s="60">
        <f t="shared" si="133"/>
        <v>3150</v>
      </c>
      <c r="AF236" s="60">
        <f t="shared" si="134"/>
        <v>0</v>
      </c>
      <c r="AG236" s="60">
        <f t="shared" si="135"/>
        <v>3150</v>
      </c>
      <c r="AH236" s="60">
        <f t="shared" si="136"/>
        <v>0</v>
      </c>
      <c r="AI236" s="60">
        <f t="shared" si="137"/>
        <v>0</v>
      </c>
      <c r="AJ236" s="60">
        <f t="shared" si="138"/>
        <v>3150</v>
      </c>
      <c r="AK236" s="60">
        <f t="shared" si="139"/>
        <v>0</v>
      </c>
      <c r="AL236" s="60">
        <f t="shared" si="140"/>
        <v>3150</v>
      </c>
      <c r="AM236" s="60">
        <f t="shared" si="141"/>
        <v>0</v>
      </c>
      <c r="AN236" s="60">
        <f t="shared" si="142"/>
        <v>0</v>
      </c>
      <c r="AO236" s="60">
        <f t="shared" si="143"/>
        <v>12600</v>
      </c>
    </row>
    <row r="237" spans="1:41" ht="33.75" x14ac:dyDescent="0.2">
      <c r="A237" s="48" t="s">
        <v>43</v>
      </c>
      <c r="B237" s="48" t="s">
        <v>167</v>
      </c>
      <c r="C237" s="104" t="s">
        <v>503</v>
      </c>
      <c r="D237" s="53" t="s">
        <v>341</v>
      </c>
      <c r="E237" s="114">
        <v>5.6050000000000004</v>
      </c>
      <c r="F237" s="117" t="s">
        <v>205</v>
      </c>
      <c r="G237" s="118" t="s">
        <v>504</v>
      </c>
      <c r="H237" s="118" t="s">
        <v>117</v>
      </c>
      <c r="I237" s="119">
        <v>5.6050000000000004</v>
      </c>
      <c r="J237" s="120">
        <v>20</v>
      </c>
      <c r="K237" s="121">
        <f t="shared" si="144"/>
        <v>112.10000000000001</v>
      </c>
      <c r="L237" s="81" t="s">
        <v>121</v>
      </c>
      <c r="M237" s="78" t="s">
        <v>41</v>
      </c>
      <c r="N237" s="78" t="s">
        <v>172</v>
      </c>
      <c r="O237" s="78" t="s">
        <v>32</v>
      </c>
      <c r="Q237" s="51"/>
      <c r="R237" s="51">
        <v>1.4012500000000001</v>
      </c>
      <c r="T237" s="51">
        <v>1.4012500000000001</v>
      </c>
      <c r="U237" s="51"/>
      <c r="W237" s="51">
        <v>1.4012500000000001</v>
      </c>
      <c r="X237" s="51"/>
      <c r="Y237" s="51">
        <v>1.4012500000000001</v>
      </c>
      <c r="Z237" s="51"/>
      <c r="AA237" s="51"/>
      <c r="AB237" s="58">
        <f t="shared" si="130"/>
        <v>5.6050000000000004</v>
      </c>
      <c r="AC237" s="60">
        <f t="shared" si="131"/>
        <v>0</v>
      </c>
      <c r="AD237" s="60">
        <f t="shared" si="132"/>
        <v>0</v>
      </c>
      <c r="AE237" s="60">
        <f t="shared" si="133"/>
        <v>28.025000000000002</v>
      </c>
      <c r="AF237" s="60">
        <f t="shared" si="134"/>
        <v>0</v>
      </c>
      <c r="AG237" s="60">
        <f t="shared" si="135"/>
        <v>28.025000000000002</v>
      </c>
      <c r="AH237" s="60">
        <f t="shared" si="136"/>
        <v>0</v>
      </c>
      <c r="AI237" s="60">
        <f t="shared" si="137"/>
        <v>0</v>
      </c>
      <c r="AJ237" s="60">
        <f t="shared" si="138"/>
        <v>28.025000000000002</v>
      </c>
      <c r="AK237" s="60">
        <f t="shared" si="139"/>
        <v>0</v>
      </c>
      <c r="AL237" s="60">
        <f t="shared" si="140"/>
        <v>28.025000000000002</v>
      </c>
      <c r="AM237" s="60">
        <f t="shared" si="141"/>
        <v>0</v>
      </c>
      <c r="AN237" s="60">
        <f t="shared" si="142"/>
        <v>0</v>
      </c>
      <c r="AO237" s="60">
        <f t="shared" si="143"/>
        <v>112.10000000000001</v>
      </c>
    </row>
    <row r="238" spans="1:41" ht="33.75" x14ac:dyDescent="0.2">
      <c r="A238" s="48" t="s">
        <v>43</v>
      </c>
      <c r="B238" s="48" t="s">
        <v>167</v>
      </c>
      <c r="C238" s="104" t="s">
        <v>505</v>
      </c>
      <c r="D238" s="53" t="s">
        <v>341</v>
      </c>
      <c r="E238" s="114">
        <v>8.1999999999999993</v>
      </c>
      <c r="F238" s="117" t="s">
        <v>205</v>
      </c>
      <c r="G238" s="118" t="s">
        <v>506</v>
      </c>
      <c r="H238" s="118" t="s">
        <v>117</v>
      </c>
      <c r="I238" s="119">
        <v>8.1999999999999993</v>
      </c>
      <c r="J238" s="120">
        <v>200</v>
      </c>
      <c r="K238" s="121">
        <f t="shared" si="144"/>
        <v>1639.9999999999998</v>
      </c>
      <c r="L238" s="81" t="s">
        <v>121</v>
      </c>
      <c r="M238" s="78" t="s">
        <v>41</v>
      </c>
      <c r="N238" s="78" t="s">
        <v>172</v>
      </c>
      <c r="O238" s="78" t="s">
        <v>32</v>
      </c>
      <c r="Q238" s="51"/>
      <c r="R238" s="51">
        <v>2.0499999999999998</v>
      </c>
      <c r="T238" s="51">
        <v>2.0499999999999998</v>
      </c>
      <c r="U238" s="51"/>
      <c r="W238" s="51">
        <v>2.0499999999999998</v>
      </c>
      <c r="X238" s="51"/>
      <c r="Y238" s="51">
        <v>2.0499999999999998</v>
      </c>
      <c r="Z238" s="51"/>
      <c r="AA238" s="51"/>
      <c r="AB238" s="58">
        <f t="shared" si="130"/>
        <v>8.1999999999999993</v>
      </c>
      <c r="AC238" s="60">
        <f t="shared" si="131"/>
        <v>0</v>
      </c>
      <c r="AD238" s="60">
        <f t="shared" si="132"/>
        <v>0</v>
      </c>
      <c r="AE238" s="60">
        <f t="shared" si="133"/>
        <v>409.99999999999994</v>
      </c>
      <c r="AF238" s="60">
        <f t="shared" si="134"/>
        <v>0</v>
      </c>
      <c r="AG238" s="60">
        <f t="shared" si="135"/>
        <v>409.99999999999994</v>
      </c>
      <c r="AH238" s="60">
        <f t="shared" si="136"/>
        <v>0</v>
      </c>
      <c r="AI238" s="60">
        <f t="shared" si="137"/>
        <v>0</v>
      </c>
      <c r="AJ238" s="60">
        <f t="shared" si="138"/>
        <v>409.99999999999994</v>
      </c>
      <c r="AK238" s="60">
        <f t="shared" si="139"/>
        <v>0</v>
      </c>
      <c r="AL238" s="60">
        <f t="shared" si="140"/>
        <v>409.99999999999994</v>
      </c>
      <c r="AM238" s="60">
        <f t="shared" si="141"/>
        <v>0</v>
      </c>
      <c r="AN238" s="60">
        <f t="shared" si="142"/>
        <v>0</v>
      </c>
      <c r="AO238" s="60">
        <f t="shared" si="143"/>
        <v>1639.9999999999998</v>
      </c>
    </row>
    <row r="239" spans="1:41" ht="33.75" x14ac:dyDescent="0.2">
      <c r="A239" s="48" t="s">
        <v>43</v>
      </c>
      <c r="B239" s="48" t="s">
        <v>167</v>
      </c>
      <c r="C239" s="104" t="s">
        <v>507</v>
      </c>
      <c r="D239" s="53" t="s">
        <v>341</v>
      </c>
      <c r="E239" s="114">
        <v>172.28</v>
      </c>
      <c r="F239" s="117" t="s">
        <v>205</v>
      </c>
      <c r="G239" s="118" t="s">
        <v>508</v>
      </c>
      <c r="H239" s="118" t="s">
        <v>117</v>
      </c>
      <c r="I239" s="119">
        <v>172.28</v>
      </c>
      <c r="J239" s="120">
        <v>200</v>
      </c>
      <c r="K239" s="121">
        <f t="shared" si="144"/>
        <v>34456</v>
      </c>
      <c r="L239" s="81" t="s">
        <v>121</v>
      </c>
      <c r="M239" s="78" t="s">
        <v>41</v>
      </c>
      <c r="N239" s="78" t="s">
        <v>172</v>
      </c>
      <c r="O239" s="78" t="s">
        <v>32</v>
      </c>
      <c r="Q239" s="51"/>
      <c r="R239" s="51">
        <v>43.07</v>
      </c>
      <c r="T239" s="51">
        <v>43.07</v>
      </c>
      <c r="U239" s="51"/>
      <c r="W239" s="51">
        <v>43.07</v>
      </c>
      <c r="X239" s="51"/>
      <c r="Y239" s="51">
        <v>43.07</v>
      </c>
      <c r="Z239" s="51"/>
      <c r="AA239" s="51"/>
      <c r="AB239" s="58">
        <f t="shared" si="130"/>
        <v>172.28</v>
      </c>
      <c r="AC239" s="60">
        <f t="shared" si="131"/>
        <v>0</v>
      </c>
      <c r="AD239" s="60">
        <f t="shared" si="132"/>
        <v>0</v>
      </c>
      <c r="AE239" s="60">
        <f t="shared" si="133"/>
        <v>8614</v>
      </c>
      <c r="AF239" s="60">
        <f t="shared" si="134"/>
        <v>0</v>
      </c>
      <c r="AG239" s="60">
        <f t="shared" si="135"/>
        <v>8614</v>
      </c>
      <c r="AH239" s="60">
        <f t="shared" si="136"/>
        <v>0</v>
      </c>
      <c r="AI239" s="60">
        <f t="shared" si="137"/>
        <v>0</v>
      </c>
      <c r="AJ239" s="60">
        <f t="shared" si="138"/>
        <v>8614</v>
      </c>
      <c r="AK239" s="60">
        <f t="shared" si="139"/>
        <v>0</v>
      </c>
      <c r="AL239" s="60">
        <f t="shared" si="140"/>
        <v>8614</v>
      </c>
      <c r="AM239" s="60">
        <f t="shared" si="141"/>
        <v>0</v>
      </c>
      <c r="AN239" s="60">
        <f t="shared" si="142"/>
        <v>0</v>
      </c>
      <c r="AO239" s="60">
        <f t="shared" si="143"/>
        <v>34456</v>
      </c>
    </row>
    <row r="240" spans="1:41" ht="33.75" x14ac:dyDescent="0.2">
      <c r="A240" s="48" t="s">
        <v>43</v>
      </c>
      <c r="B240" s="48" t="s">
        <v>167</v>
      </c>
      <c r="C240" s="104" t="s">
        <v>509</v>
      </c>
      <c r="D240" s="53" t="s">
        <v>341</v>
      </c>
      <c r="E240" s="114">
        <v>277.3</v>
      </c>
      <c r="F240" s="117" t="s">
        <v>205</v>
      </c>
      <c r="G240" s="118" t="s">
        <v>510</v>
      </c>
      <c r="H240" s="118" t="s">
        <v>117</v>
      </c>
      <c r="I240" s="119">
        <v>277.3</v>
      </c>
      <c r="J240" s="120">
        <v>200</v>
      </c>
      <c r="K240" s="121">
        <f t="shared" si="144"/>
        <v>55460</v>
      </c>
      <c r="L240" s="81" t="s">
        <v>121</v>
      </c>
      <c r="M240" s="78" t="s">
        <v>41</v>
      </c>
      <c r="N240" s="78" t="s">
        <v>172</v>
      </c>
      <c r="O240" s="78" t="s">
        <v>32</v>
      </c>
      <c r="Q240" s="51"/>
      <c r="R240" s="51">
        <v>69.325000000000003</v>
      </c>
      <c r="T240" s="51">
        <v>69.325000000000003</v>
      </c>
      <c r="U240" s="51"/>
      <c r="W240" s="51">
        <v>69.325000000000003</v>
      </c>
      <c r="X240" s="51"/>
      <c r="Y240" s="51">
        <v>69.325000000000003</v>
      </c>
      <c r="Z240" s="51"/>
      <c r="AA240" s="51"/>
      <c r="AB240" s="58">
        <f t="shared" si="130"/>
        <v>277.3</v>
      </c>
      <c r="AC240" s="60">
        <f t="shared" si="131"/>
        <v>0</v>
      </c>
      <c r="AD240" s="60">
        <f t="shared" si="132"/>
        <v>0</v>
      </c>
      <c r="AE240" s="60">
        <f t="shared" si="133"/>
        <v>13865</v>
      </c>
      <c r="AF240" s="60">
        <f t="shared" si="134"/>
        <v>0</v>
      </c>
      <c r="AG240" s="60">
        <f t="shared" si="135"/>
        <v>13865</v>
      </c>
      <c r="AH240" s="60">
        <f t="shared" si="136"/>
        <v>0</v>
      </c>
      <c r="AI240" s="60">
        <f t="shared" si="137"/>
        <v>0</v>
      </c>
      <c r="AJ240" s="60">
        <f t="shared" si="138"/>
        <v>13865</v>
      </c>
      <c r="AK240" s="60">
        <f t="shared" si="139"/>
        <v>0</v>
      </c>
      <c r="AL240" s="60">
        <f t="shared" si="140"/>
        <v>13865</v>
      </c>
      <c r="AM240" s="60">
        <f t="shared" si="141"/>
        <v>0</v>
      </c>
      <c r="AN240" s="60">
        <f t="shared" si="142"/>
        <v>0</v>
      </c>
      <c r="AO240" s="60">
        <f t="shared" si="143"/>
        <v>55460</v>
      </c>
    </row>
    <row r="241" spans="1:41" ht="33.75" x14ac:dyDescent="0.2">
      <c r="A241" s="48" t="s">
        <v>43</v>
      </c>
      <c r="B241" s="48" t="s">
        <v>167</v>
      </c>
      <c r="C241" s="104" t="s">
        <v>511</v>
      </c>
      <c r="D241" s="53" t="s">
        <v>341</v>
      </c>
      <c r="E241" s="114">
        <v>250</v>
      </c>
      <c r="F241" s="117" t="s">
        <v>205</v>
      </c>
      <c r="G241" s="118" t="s">
        <v>512</v>
      </c>
      <c r="H241" s="118" t="s">
        <v>117</v>
      </c>
      <c r="I241" s="119">
        <v>250</v>
      </c>
      <c r="J241" s="120">
        <v>200</v>
      </c>
      <c r="K241" s="121">
        <f t="shared" si="144"/>
        <v>50000</v>
      </c>
      <c r="L241" s="81" t="s">
        <v>121</v>
      </c>
      <c r="M241" s="78" t="s">
        <v>41</v>
      </c>
      <c r="N241" s="78" t="s">
        <v>172</v>
      </c>
      <c r="O241" s="78" t="s">
        <v>32</v>
      </c>
      <c r="Q241" s="51"/>
      <c r="R241" s="51">
        <v>62.5</v>
      </c>
      <c r="T241" s="51">
        <v>62.5</v>
      </c>
      <c r="U241" s="51"/>
      <c r="W241" s="51">
        <v>62.5</v>
      </c>
      <c r="X241" s="51"/>
      <c r="Y241" s="51">
        <v>62.5</v>
      </c>
      <c r="Z241" s="51"/>
      <c r="AA241" s="51"/>
      <c r="AB241" s="58">
        <f t="shared" si="130"/>
        <v>250</v>
      </c>
      <c r="AC241" s="60">
        <f t="shared" si="131"/>
        <v>0</v>
      </c>
      <c r="AD241" s="60">
        <f t="shared" si="132"/>
        <v>0</v>
      </c>
      <c r="AE241" s="60">
        <f t="shared" si="133"/>
        <v>12500</v>
      </c>
      <c r="AF241" s="60">
        <f t="shared" si="134"/>
        <v>0</v>
      </c>
      <c r="AG241" s="60">
        <f t="shared" si="135"/>
        <v>12500</v>
      </c>
      <c r="AH241" s="60">
        <f t="shared" si="136"/>
        <v>0</v>
      </c>
      <c r="AI241" s="60">
        <f t="shared" si="137"/>
        <v>0</v>
      </c>
      <c r="AJ241" s="60">
        <f t="shared" si="138"/>
        <v>12500</v>
      </c>
      <c r="AK241" s="60">
        <f t="shared" si="139"/>
        <v>0</v>
      </c>
      <c r="AL241" s="60">
        <f t="shared" si="140"/>
        <v>12500</v>
      </c>
      <c r="AM241" s="60">
        <f t="shared" si="141"/>
        <v>0</v>
      </c>
      <c r="AN241" s="60">
        <f t="shared" si="142"/>
        <v>0</v>
      </c>
      <c r="AO241" s="60">
        <f t="shared" si="143"/>
        <v>50000</v>
      </c>
    </row>
    <row r="242" spans="1:41" ht="33.75" x14ac:dyDescent="0.2">
      <c r="A242" s="48" t="s">
        <v>43</v>
      </c>
      <c r="B242" s="48" t="s">
        <v>167</v>
      </c>
      <c r="C242" s="104" t="s">
        <v>513</v>
      </c>
      <c r="D242" s="53" t="s">
        <v>341</v>
      </c>
      <c r="E242" s="114">
        <v>245.3</v>
      </c>
      <c r="F242" s="117" t="s">
        <v>205</v>
      </c>
      <c r="G242" s="118" t="s">
        <v>514</v>
      </c>
      <c r="H242" s="118" t="s">
        <v>117</v>
      </c>
      <c r="I242" s="119">
        <v>245.3</v>
      </c>
      <c r="J242" s="120">
        <v>50</v>
      </c>
      <c r="K242" s="121">
        <f t="shared" si="144"/>
        <v>12265</v>
      </c>
      <c r="L242" s="81" t="s">
        <v>121</v>
      </c>
      <c r="M242" s="78" t="s">
        <v>41</v>
      </c>
      <c r="N242" s="78" t="s">
        <v>172</v>
      </c>
      <c r="O242" s="78" t="s">
        <v>32</v>
      </c>
      <c r="Q242" s="51"/>
      <c r="R242" s="51">
        <v>61.325000000000003</v>
      </c>
      <c r="T242" s="51">
        <v>61.325000000000003</v>
      </c>
      <c r="U242" s="51"/>
      <c r="W242" s="51">
        <v>61.325000000000003</v>
      </c>
      <c r="X242" s="51"/>
      <c r="Y242" s="51">
        <v>61.325000000000003</v>
      </c>
      <c r="Z242" s="51"/>
      <c r="AA242" s="51"/>
      <c r="AB242" s="58">
        <f t="shared" si="130"/>
        <v>245.3</v>
      </c>
      <c r="AC242" s="60">
        <f t="shared" si="131"/>
        <v>0</v>
      </c>
      <c r="AD242" s="60">
        <f t="shared" si="132"/>
        <v>0</v>
      </c>
      <c r="AE242" s="60">
        <f t="shared" si="133"/>
        <v>3066.25</v>
      </c>
      <c r="AF242" s="60">
        <f t="shared" si="134"/>
        <v>0</v>
      </c>
      <c r="AG242" s="60">
        <f t="shared" si="135"/>
        <v>3066.25</v>
      </c>
      <c r="AH242" s="60">
        <f t="shared" si="136"/>
        <v>0</v>
      </c>
      <c r="AI242" s="60">
        <f t="shared" si="137"/>
        <v>0</v>
      </c>
      <c r="AJ242" s="60">
        <f t="shared" si="138"/>
        <v>3066.25</v>
      </c>
      <c r="AK242" s="60">
        <f t="shared" si="139"/>
        <v>0</v>
      </c>
      <c r="AL242" s="60">
        <f t="shared" si="140"/>
        <v>3066.25</v>
      </c>
      <c r="AM242" s="60">
        <f t="shared" si="141"/>
        <v>0</v>
      </c>
      <c r="AN242" s="60">
        <f t="shared" si="142"/>
        <v>0</v>
      </c>
      <c r="AO242" s="60">
        <f t="shared" si="143"/>
        <v>12265</v>
      </c>
    </row>
    <row r="243" spans="1:41" ht="33.75" x14ac:dyDescent="0.2">
      <c r="A243" s="48" t="s">
        <v>43</v>
      </c>
      <c r="B243" s="48" t="s">
        <v>167</v>
      </c>
      <c r="C243" s="104" t="s">
        <v>515</v>
      </c>
      <c r="D243" s="53" t="s">
        <v>341</v>
      </c>
      <c r="E243" s="114">
        <v>300</v>
      </c>
      <c r="F243" s="117" t="s">
        <v>205</v>
      </c>
      <c r="G243" s="118" t="s">
        <v>516</v>
      </c>
      <c r="H243" s="118" t="s">
        <v>117</v>
      </c>
      <c r="I243" s="119">
        <v>300</v>
      </c>
      <c r="J243" s="120">
        <v>50</v>
      </c>
      <c r="K243" s="121">
        <f t="shared" si="144"/>
        <v>15000</v>
      </c>
      <c r="L243" s="81" t="s">
        <v>121</v>
      </c>
      <c r="M243" s="78" t="s">
        <v>41</v>
      </c>
      <c r="N243" s="78" t="s">
        <v>172</v>
      </c>
      <c r="O243" s="78" t="s">
        <v>32</v>
      </c>
      <c r="Q243" s="51"/>
      <c r="R243" s="51">
        <v>75</v>
      </c>
      <c r="T243" s="51">
        <v>75</v>
      </c>
      <c r="U243" s="51"/>
      <c r="W243" s="51">
        <v>75</v>
      </c>
      <c r="X243" s="51"/>
      <c r="Y243" s="51">
        <v>75</v>
      </c>
      <c r="Z243" s="51"/>
      <c r="AA243" s="51"/>
      <c r="AB243" s="58">
        <f t="shared" si="130"/>
        <v>300</v>
      </c>
      <c r="AC243" s="60">
        <f t="shared" si="131"/>
        <v>0</v>
      </c>
      <c r="AD243" s="60">
        <f t="shared" si="132"/>
        <v>0</v>
      </c>
      <c r="AE243" s="60">
        <f t="shared" si="133"/>
        <v>3750</v>
      </c>
      <c r="AF243" s="60">
        <f t="shared" si="134"/>
        <v>0</v>
      </c>
      <c r="AG243" s="60">
        <f t="shared" si="135"/>
        <v>3750</v>
      </c>
      <c r="AH243" s="60">
        <f t="shared" si="136"/>
        <v>0</v>
      </c>
      <c r="AI243" s="60">
        <f t="shared" si="137"/>
        <v>0</v>
      </c>
      <c r="AJ243" s="60">
        <f t="shared" si="138"/>
        <v>3750</v>
      </c>
      <c r="AK243" s="60">
        <f t="shared" si="139"/>
        <v>0</v>
      </c>
      <c r="AL243" s="60">
        <f t="shared" si="140"/>
        <v>3750</v>
      </c>
      <c r="AM243" s="60">
        <f t="shared" si="141"/>
        <v>0</v>
      </c>
      <c r="AN243" s="60">
        <f t="shared" si="142"/>
        <v>0</v>
      </c>
      <c r="AO243" s="60">
        <f t="shared" si="143"/>
        <v>15000</v>
      </c>
    </row>
    <row r="244" spans="1:41" s="82" customFormat="1" ht="33.75" x14ac:dyDescent="0.2">
      <c r="A244" s="48" t="s">
        <v>43</v>
      </c>
      <c r="B244" s="48" t="s">
        <v>167</v>
      </c>
      <c r="C244" s="104" t="s">
        <v>517</v>
      </c>
      <c r="D244" s="53" t="s">
        <v>341</v>
      </c>
      <c r="E244" s="114">
        <v>29.5</v>
      </c>
      <c r="F244" s="117" t="s">
        <v>205</v>
      </c>
      <c r="G244" s="118" t="s">
        <v>518</v>
      </c>
      <c r="H244" s="118" t="s">
        <v>117</v>
      </c>
      <c r="I244" s="119">
        <v>29.5</v>
      </c>
      <c r="J244" s="120">
        <v>50</v>
      </c>
      <c r="K244" s="121">
        <f t="shared" si="144"/>
        <v>1475</v>
      </c>
      <c r="L244" s="78" t="s">
        <v>475</v>
      </c>
      <c r="M244" s="78" t="s">
        <v>41</v>
      </c>
      <c r="N244" s="78" t="s">
        <v>172</v>
      </c>
      <c r="O244" s="78" t="s">
        <v>32</v>
      </c>
      <c r="Q244" s="51"/>
      <c r="R244" s="51">
        <v>7.375</v>
      </c>
      <c r="T244" s="51">
        <v>7.375</v>
      </c>
      <c r="U244" s="51"/>
      <c r="W244" s="51">
        <v>7.375</v>
      </c>
      <c r="X244" s="51"/>
      <c r="Y244" s="51">
        <v>7.375</v>
      </c>
      <c r="Z244" s="51"/>
      <c r="AA244" s="51"/>
      <c r="AB244" s="58">
        <f t="shared" si="130"/>
        <v>29.5</v>
      </c>
      <c r="AC244" s="60">
        <f t="shared" si="131"/>
        <v>0</v>
      </c>
      <c r="AD244" s="60">
        <f t="shared" si="132"/>
        <v>0</v>
      </c>
      <c r="AE244" s="60">
        <f t="shared" si="133"/>
        <v>368.75</v>
      </c>
      <c r="AF244" s="60">
        <f t="shared" si="134"/>
        <v>0</v>
      </c>
      <c r="AG244" s="60">
        <f t="shared" si="135"/>
        <v>368.75</v>
      </c>
      <c r="AH244" s="60">
        <f t="shared" si="136"/>
        <v>0</v>
      </c>
      <c r="AI244" s="60">
        <f t="shared" si="137"/>
        <v>0</v>
      </c>
      <c r="AJ244" s="60">
        <f t="shared" si="138"/>
        <v>368.75</v>
      </c>
      <c r="AK244" s="60">
        <f t="shared" si="139"/>
        <v>0</v>
      </c>
      <c r="AL244" s="60">
        <f t="shared" si="140"/>
        <v>368.75</v>
      </c>
      <c r="AM244" s="60">
        <f t="shared" si="141"/>
        <v>0</v>
      </c>
      <c r="AN244" s="60">
        <f t="shared" si="142"/>
        <v>0</v>
      </c>
      <c r="AO244" s="60">
        <f t="shared" si="143"/>
        <v>1475</v>
      </c>
    </row>
    <row r="245" spans="1:41" ht="33.75" x14ac:dyDescent="0.2">
      <c r="A245" s="48" t="s">
        <v>43</v>
      </c>
      <c r="B245" s="48" t="s">
        <v>167</v>
      </c>
      <c r="C245" s="104" t="s">
        <v>519</v>
      </c>
      <c r="D245" s="53" t="s">
        <v>341</v>
      </c>
      <c r="E245" s="114">
        <v>73</v>
      </c>
      <c r="F245" s="117" t="s">
        <v>205</v>
      </c>
      <c r="G245" s="118" t="s">
        <v>520</v>
      </c>
      <c r="H245" s="118" t="s">
        <v>117</v>
      </c>
      <c r="I245" s="119">
        <v>73</v>
      </c>
      <c r="J245" s="120">
        <v>50</v>
      </c>
      <c r="K245" s="121">
        <f t="shared" si="144"/>
        <v>3650</v>
      </c>
      <c r="L245" s="81" t="s">
        <v>121</v>
      </c>
      <c r="M245" s="78" t="s">
        <v>41</v>
      </c>
      <c r="N245" s="78" t="s">
        <v>172</v>
      </c>
      <c r="O245" s="78" t="s">
        <v>32</v>
      </c>
      <c r="Q245" s="51"/>
      <c r="R245" s="51">
        <v>18.25</v>
      </c>
      <c r="T245" s="51">
        <v>18.25</v>
      </c>
      <c r="U245" s="51"/>
      <c r="W245" s="51">
        <v>18.25</v>
      </c>
      <c r="X245" s="51"/>
      <c r="Y245" s="51">
        <v>18.25</v>
      </c>
      <c r="Z245" s="51"/>
      <c r="AA245" s="51"/>
      <c r="AB245" s="58">
        <f t="shared" si="130"/>
        <v>73</v>
      </c>
      <c r="AC245" s="60">
        <f t="shared" si="131"/>
        <v>0</v>
      </c>
      <c r="AD245" s="60">
        <f t="shared" si="132"/>
        <v>0</v>
      </c>
      <c r="AE245" s="60">
        <f t="shared" si="133"/>
        <v>912.5</v>
      </c>
      <c r="AF245" s="60">
        <f t="shared" si="134"/>
        <v>0</v>
      </c>
      <c r="AG245" s="60">
        <f t="shared" si="135"/>
        <v>912.5</v>
      </c>
      <c r="AH245" s="60">
        <f t="shared" si="136"/>
        <v>0</v>
      </c>
      <c r="AI245" s="60">
        <f t="shared" si="137"/>
        <v>0</v>
      </c>
      <c r="AJ245" s="60">
        <f t="shared" si="138"/>
        <v>912.5</v>
      </c>
      <c r="AK245" s="60">
        <f t="shared" si="139"/>
        <v>0</v>
      </c>
      <c r="AL245" s="60">
        <f t="shared" si="140"/>
        <v>912.5</v>
      </c>
      <c r="AM245" s="60">
        <f t="shared" si="141"/>
        <v>0</v>
      </c>
      <c r="AN245" s="60">
        <f t="shared" si="142"/>
        <v>0</v>
      </c>
      <c r="AO245" s="60">
        <f t="shared" si="143"/>
        <v>3650</v>
      </c>
    </row>
    <row r="246" spans="1:41" ht="33.75" x14ac:dyDescent="0.2">
      <c r="A246" s="48" t="s">
        <v>43</v>
      </c>
      <c r="B246" s="48" t="s">
        <v>167</v>
      </c>
      <c r="C246" s="104" t="s">
        <v>521</v>
      </c>
      <c r="D246" s="53" t="s">
        <v>341</v>
      </c>
      <c r="E246" s="114">
        <v>859.99599999999998</v>
      </c>
      <c r="F246" s="117" t="s">
        <v>205</v>
      </c>
      <c r="G246" s="118" t="s">
        <v>522</v>
      </c>
      <c r="H246" s="118" t="s">
        <v>117</v>
      </c>
      <c r="I246" s="119">
        <v>859.99599999999998</v>
      </c>
      <c r="J246" s="120">
        <v>5</v>
      </c>
      <c r="K246" s="121">
        <f t="shared" si="144"/>
        <v>4299.9799999999996</v>
      </c>
      <c r="L246" s="81" t="s">
        <v>121</v>
      </c>
      <c r="M246" s="78" t="s">
        <v>41</v>
      </c>
      <c r="N246" s="78" t="s">
        <v>172</v>
      </c>
      <c r="O246" s="78" t="s">
        <v>32</v>
      </c>
      <c r="Q246" s="51"/>
      <c r="R246" s="51">
        <v>214.999</v>
      </c>
      <c r="T246" s="51">
        <v>214.999</v>
      </c>
      <c r="U246" s="51"/>
      <c r="W246" s="51">
        <v>214.999</v>
      </c>
      <c r="X246" s="51"/>
      <c r="Y246" s="51">
        <v>214.999</v>
      </c>
      <c r="Z246" s="51"/>
      <c r="AA246" s="51"/>
      <c r="AB246" s="58">
        <f t="shared" si="130"/>
        <v>859.99599999999998</v>
      </c>
      <c r="AC246" s="60">
        <f t="shared" si="131"/>
        <v>0</v>
      </c>
      <c r="AD246" s="60">
        <f t="shared" si="132"/>
        <v>0</v>
      </c>
      <c r="AE246" s="60">
        <f t="shared" si="133"/>
        <v>1074.9949999999999</v>
      </c>
      <c r="AF246" s="60">
        <f t="shared" si="134"/>
        <v>0</v>
      </c>
      <c r="AG246" s="60">
        <f t="shared" si="135"/>
        <v>1074.9949999999999</v>
      </c>
      <c r="AH246" s="60">
        <f t="shared" si="136"/>
        <v>0</v>
      </c>
      <c r="AI246" s="60">
        <f t="shared" si="137"/>
        <v>0</v>
      </c>
      <c r="AJ246" s="60">
        <f t="shared" si="138"/>
        <v>1074.9949999999999</v>
      </c>
      <c r="AK246" s="60">
        <f t="shared" si="139"/>
        <v>0</v>
      </c>
      <c r="AL246" s="60">
        <f t="shared" si="140"/>
        <v>1074.9949999999999</v>
      </c>
      <c r="AM246" s="60">
        <f t="shared" si="141"/>
        <v>0</v>
      </c>
      <c r="AN246" s="60">
        <f t="shared" si="142"/>
        <v>0</v>
      </c>
      <c r="AO246" s="60">
        <f t="shared" si="143"/>
        <v>4299.9799999999996</v>
      </c>
    </row>
    <row r="247" spans="1:41" ht="33.75" x14ac:dyDescent="0.2">
      <c r="A247" s="48" t="s">
        <v>43</v>
      </c>
      <c r="B247" s="48" t="s">
        <v>167</v>
      </c>
      <c r="C247" s="104" t="s">
        <v>523</v>
      </c>
      <c r="D247" s="53" t="s">
        <v>341</v>
      </c>
      <c r="E247" s="114">
        <v>5</v>
      </c>
      <c r="F247" s="117" t="s">
        <v>205</v>
      </c>
      <c r="G247" s="118" t="s">
        <v>524</v>
      </c>
      <c r="H247" s="118" t="s">
        <v>117</v>
      </c>
      <c r="I247" s="119">
        <v>5</v>
      </c>
      <c r="J247" s="120">
        <v>20</v>
      </c>
      <c r="K247" s="121">
        <f t="shared" si="144"/>
        <v>100</v>
      </c>
      <c r="L247" s="81" t="s">
        <v>121</v>
      </c>
      <c r="M247" s="78" t="s">
        <v>41</v>
      </c>
      <c r="N247" s="78" t="s">
        <v>172</v>
      </c>
      <c r="O247" s="78" t="s">
        <v>32</v>
      </c>
      <c r="Q247" s="51"/>
      <c r="R247" s="51">
        <v>1.25</v>
      </c>
      <c r="T247" s="51">
        <v>1.25</v>
      </c>
      <c r="U247" s="51"/>
      <c r="W247" s="51">
        <v>1.25</v>
      </c>
      <c r="X247" s="51"/>
      <c r="Y247" s="51">
        <v>1.25</v>
      </c>
      <c r="Z247" s="51"/>
      <c r="AA247" s="51"/>
      <c r="AB247" s="58">
        <f t="shared" si="130"/>
        <v>5</v>
      </c>
      <c r="AC247" s="60">
        <f t="shared" si="131"/>
        <v>0</v>
      </c>
      <c r="AD247" s="60">
        <f t="shared" si="132"/>
        <v>0</v>
      </c>
      <c r="AE247" s="60">
        <f t="shared" si="133"/>
        <v>25</v>
      </c>
      <c r="AF247" s="60">
        <f t="shared" si="134"/>
        <v>0</v>
      </c>
      <c r="AG247" s="60">
        <f t="shared" si="135"/>
        <v>25</v>
      </c>
      <c r="AH247" s="60">
        <f t="shared" si="136"/>
        <v>0</v>
      </c>
      <c r="AI247" s="60">
        <f t="shared" si="137"/>
        <v>0</v>
      </c>
      <c r="AJ247" s="60">
        <f t="shared" si="138"/>
        <v>25</v>
      </c>
      <c r="AK247" s="60">
        <f t="shared" si="139"/>
        <v>0</v>
      </c>
      <c r="AL247" s="60">
        <f t="shared" si="140"/>
        <v>25</v>
      </c>
      <c r="AM247" s="60">
        <f t="shared" si="141"/>
        <v>0</v>
      </c>
      <c r="AN247" s="60">
        <f t="shared" si="142"/>
        <v>0</v>
      </c>
      <c r="AO247" s="60">
        <f t="shared" si="143"/>
        <v>100</v>
      </c>
    </row>
    <row r="248" spans="1:41" ht="33.75" x14ac:dyDescent="0.2">
      <c r="A248" s="48" t="s">
        <v>43</v>
      </c>
      <c r="B248" s="48" t="s">
        <v>167</v>
      </c>
      <c r="C248" s="104" t="s">
        <v>525</v>
      </c>
      <c r="D248" s="53" t="s">
        <v>341</v>
      </c>
      <c r="E248" s="114">
        <v>118</v>
      </c>
      <c r="F248" s="117" t="s">
        <v>205</v>
      </c>
      <c r="G248" s="118" t="s">
        <v>526</v>
      </c>
      <c r="H248" s="118" t="s">
        <v>527</v>
      </c>
      <c r="I248" s="119">
        <v>118</v>
      </c>
      <c r="J248" s="120">
        <v>40</v>
      </c>
      <c r="K248" s="121">
        <f t="shared" si="144"/>
        <v>4720</v>
      </c>
      <c r="L248" s="81" t="s">
        <v>121</v>
      </c>
      <c r="M248" s="78" t="s">
        <v>41</v>
      </c>
      <c r="N248" s="78" t="s">
        <v>172</v>
      </c>
      <c r="O248" s="78" t="s">
        <v>32</v>
      </c>
      <c r="Q248" s="51"/>
      <c r="R248" s="51">
        <v>29.5</v>
      </c>
      <c r="T248" s="51">
        <v>29.5</v>
      </c>
      <c r="U248" s="51"/>
      <c r="W248" s="51">
        <v>29.5</v>
      </c>
      <c r="X248" s="51"/>
      <c r="Y248" s="51">
        <v>29.5</v>
      </c>
      <c r="Z248" s="51"/>
      <c r="AA248" s="51"/>
      <c r="AB248" s="58">
        <f t="shared" si="130"/>
        <v>118</v>
      </c>
      <c r="AC248" s="60">
        <f t="shared" si="131"/>
        <v>0</v>
      </c>
      <c r="AD248" s="60">
        <f t="shared" si="132"/>
        <v>0</v>
      </c>
      <c r="AE248" s="60">
        <f t="shared" si="133"/>
        <v>1180</v>
      </c>
      <c r="AF248" s="60">
        <f t="shared" si="134"/>
        <v>0</v>
      </c>
      <c r="AG248" s="60">
        <f t="shared" si="135"/>
        <v>1180</v>
      </c>
      <c r="AH248" s="60">
        <f t="shared" si="136"/>
        <v>0</v>
      </c>
      <c r="AI248" s="60">
        <f t="shared" si="137"/>
        <v>0</v>
      </c>
      <c r="AJ248" s="60">
        <f t="shared" si="138"/>
        <v>1180</v>
      </c>
      <c r="AK248" s="60">
        <f t="shared" si="139"/>
        <v>0</v>
      </c>
      <c r="AL248" s="60">
        <f t="shared" si="140"/>
        <v>1180</v>
      </c>
      <c r="AM248" s="60">
        <f t="shared" si="141"/>
        <v>0</v>
      </c>
      <c r="AN248" s="60">
        <f t="shared" si="142"/>
        <v>0</v>
      </c>
      <c r="AO248" s="60">
        <f t="shared" si="143"/>
        <v>4720</v>
      </c>
    </row>
    <row r="249" spans="1:41" ht="33.75" x14ac:dyDescent="0.2">
      <c r="A249" s="48" t="s">
        <v>43</v>
      </c>
      <c r="B249" s="48" t="s">
        <v>167</v>
      </c>
      <c r="C249" s="104" t="s">
        <v>528</v>
      </c>
      <c r="D249" s="53" t="s">
        <v>341</v>
      </c>
      <c r="E249" s="114">
        <v>28.32</v>
      </c>
      <c r="F249" s="117" t="s">
        <v>205</v>
      </c>
      <c r="G249" s="118" t="s">
        <v>529</v>
      </c>
      <c r="H249" s="118" t="s">
        <v>346</v>
      </c>
      <c r="I249" s="119">
        <v>28.32</v>
      </c>
      <c r="J249" s="120">
        <v>50</v>
      </c>
      <c r="K249" s="121">
        <f t="shared" si="144"/>
        <v>1416</v>
      </c>
      <c r="L249" s="81" t="s">
        <v>121</v>
      </c>
      <c r="M249" s="78" t="s">
        <v>41</v>
      </c>
      <c r="N249" s="78" t="s">
        <v>172</v>
      </c>
      <c r="O249" s="78" t="s">
        <v>32</v>
      </c>
      <c r="Q249" s="51"/>
      <c r="R249" s="51">
        <v>7.08</v>
      </c>
      <c r="T249" s="51">
        <v>7.08</v>
      </c>
      <c r="U249" s="51"/>
      <c r="W249" s="51">
        <v>7.08</v>
      </c>
      <c r="X249" s="51"/>
      <c r="Y249" s="51">
        <v>7.08</v>
      </c>
      <c r="Z249" s="51"/>
      <c r="AA249" s="51"/>
      <c r="AB249" s="58">
        <f t="shared" si="130"/>
        <v>28.32</v>
      </c>
      <c r="AC249" s="60">
        <f t="shared" si="131"/>
        <v>0</v>
      </c>
      <c r="AD249" s="60">
        <f t="shared" si="132"/>
        <v>0</v>
      </c>
      <c r="AE249" s="60">
        <f t="shared" si="133"/>
        <v>354</v>
      </c>
      <c r="AF249" s="60">
        <f t="shared" si="134"/>
        <v>0</v>
      </c>
      <c r="AG249" s="60">
        <f t="shared" si="135"/>
        <v>354</v>
      </c>
      <c r="AH249" s="60">
        <f t="shared" si="136"/>
        <v>0</v>
      </c>
      <c r="AI249" s="60">
        <f t="shared" si="137"/>
        <v>0</v>
      </c>
      <c r="AJ249" s="60">
        <f t="shared" si="138"/>
        <v>354</v>
      </c>
      <c r="AK249" s="60">
        <f t="shared" si="139"/>
        <v>0</v>
      </c>
      <c r="AL249" s="60">
        <f t="shared" si="140"/>
        <v>354</v>
      </c>
      <c r="AM249" s="60">
        <f t="shared" si="141"/>
        <v>0</v>
      </c>
      <c r="AN249" s="60">
        <f t="shared" si="142"/>
        <v>0</v>
      </c>
      <c r="AO249" s="60">
        <f t="shared" si="143"/>
        <v>1416</v>
      </c>
    </row>
    <row r="250" spans="1:41" ht="33.75" x14ac:dyDescent="0.2">
      <c r="A250" s="48" t="s">
        <v>43</v>
      </c>
      <c r="B250" s="48" t="s">
        <v>167</v>
      </c>
      <c r="C250" s="104" t="s">
        <v>530</v>
      </c>
      <c r="D250" s="53" t="s">
        <v>341</v>
      </c>
      <c r="E250" s="114">
        <v>218.3</v>
      </c>
      <c r="F250" s="117" t="s">
        <v>205</v>
      </c>
      <c r="G250" s="118" t="s">
        <v>531</v>
      </c>
      <c r="H250" s="118" t="s">
        <v>532</v>
      </c>
      <c r="I250" s="119">
        <v>218.3</v>
      </c>
      <c r="J250" s="120">
        <v>200</v>
      </c>
      <c r="K250" s="121">
        <f t="shared" si="144"/>
        <v>43660</v>
      </c>
      <c r="L250" s="81" t="s">
        <v>121</v>
      </c>
      <c r="M250" s="78" t="s">
        <v>41</v>
      </c>
      <c r="N250" s="78" t="s">
        <v>172</v>
      </c>
      <c r="O250" s="78" t="s">
        <v>32</v>
      </c>
      <c r="Q250" s="51"/>
      <c r="R250" s="51">
        <v>54.575000000000003</v>
      </c>
      <c r="T250" s="51">
        <v>54.575000000000003</v>
      </c>
      <c r="U250" s="51"/>
      <c r="W250" s="51">
        <v>54.575000000000003</v>
      </c>
      <c r="X250" s="51"/>
      <c r="Y250" s="51">
        <v>54.575000000000003</v>
      </c>
      <c r="Z250" s="51"/>
      <c r="AA250" s="51"/>
      <c r="AB250" s="58">
        <f t="shared" si="130"/>
        <v>218.3</v>
      </c>
      <c r="AC250" s="60">
        <f t="shared" si="131"/>
        <v>0</v>
      </c>
      <c r="AD250" s="60">
        <f t="shared" si="132"/>
        <v>0</v>
      </c>
      <c r="AE250" s="60">
        <f t="shared" si="133"/>
        <v>10915</v>
      </c>
      <c r="AF250" s="60">
        <f t="shared" si="134"/>
        <v>0</v>
      </c>
      <c r="AG250" s="60">
        <f t="shared" si="135"/>
        <v>10915</v>
      </c>
      <c r="AH250" s="60">
        <f t="shared" si="136"/>
        <v>0</v>
      </c>
      <c r="AI250" s="60">
        <f t="shared" si="137"/>
        <v>0</v>
      </c>
      <c r="AJ250" s="60">
        <f t="shared" si="138"/>
        <v>10915</v>
      </c>
      <c r="AK250" s="60">
        <f t="shared" si="139"/>
        <v>0</v>
      </c>
      <c r="AL250" s="60">
        <f t="shared" si="140"/>
        <v>10915</v>
      </c>
      <c r="AM250" s="60">
        <f t="shared" si="141"/>
        <v>0</v>
      </c>
      <c r="AN250" s="60">
        <f t="shared" si="142"/>
        <v>0</v>
      </c>
      <c r="AO250" s="60">
        <f t="shared" si="143"/>
        <v>43660</v>
      </c>
    </row>
    <row r="251" spans="1:41" ht="33.75" x14ac:dyDescent="0.2">
      <c r="A251" s="48" t="s">
        <v>43</v>
      </c>
      <c r="B251" s="48" t="s">
        <v>167</v>
      </c>
      <c r="C251" s="104" t="s">
        <v>533</v>
      </c>
      <c r="D251" s="53" t="s">
        <v>341</v>
      </c>
      <c r="E251" s="114">
        <v>3.33</v>
      </c>
      <c r="F251" s="117" t="s">
        <v>205</v>
      </c>
      <c r="G251" s="118" t="s">
        <v>534</v>
      </c>
      <c r="H251" s="118" t="s">
        <v>117</v>
      </c>
      <c r="I251" s="119">
        <v>3.33</v>
      </c>
      <c r="J251" s="121">
        <v>500</v>
      </c>
      <c r="K251" s="121">
        <f t="shared" si="144"/>
        <v>1665</v>
      </c>
      <c r="L251" s="81" t="s">
        <v>121</v>
      </c>
      <c r="M251" s="78" t="s">
        <v>41</v>
      </c>
      <c r="N251" s="78" t="s">
        <v>172</v>
      </c>
      <c r="O251" s="78" t="s">
        <v>32</v>
      </c>
      <c r="Q251" s="51"/>
      <c r="R251" s="51">
        <v>0.83250000000000002</v>
      </c>
      <c r="T251" s="51">
        <v>0.83250000000000002</v>
      </c>
      <c r="U251" s="51"/>
      <c r="W251" s="51">
        <v>0.83250000000000002</v>
      </c>
      <c r="X251" s="51"/>
      <c r="Y251" s="51">
        <v>0.83250000000000002</v>
      </c>
      <c r="Z251" s="51"/>
      <c r="AA251" s="51"/>
      <c r="AB251" s="58">
        <f t="shared" si="130"/>
        <v>3.33</v>
      </c>
      <c r="AC251" s="60">
        <f t="shared" si="131"/>
        <v>0</v>
      </c>
      <c r="AD251" s="60">
        <f t="shared" si="132"/>
        <v>0</v>
      </c>
      <c r="AE251" s="60">
        <f t="shared" si="133"/>
        <v>416.25</v>
      </c>
      <c r="AF251" s="60">
        <f t="shared" si="134"/>
        <v>0</v>
      </c>
      <c r="AG251" s="60">
        <f t="shared" si="135"/>
        <v>416.25</v>
      </c>
      <c r="AH251" s="60">
        <f t="shared" si="136"/>
        <v>0</v>
      </c>
      <c r="AI251" s="60">
        <f t="shared" si="137"/>
        <v>0</v>
      </c>
      <c r="AJ251" s="60">
        <f t="shared" si="138"/>
        <v>416.25</v>
      </c>
      <c r="AK251" s="60">
        <f t="shared" si="139"/>
        <v>0</v>
      </c>
      <c r="AL251" s="60">
        <f t="shared" si="140"/>
        <v>416.25</v>
      </c>
      <c r="AM251" s="60">
        <f t="shared" si="141"/>
        <v>0</v>
      </c>
      <c r="AN251" s="60">
        <f t="shared" si="142"/>
        <v>0</v>
      </c>
      <c r="AO251" s="60">
        <f t="shared" si="143"/>
        <v>1665</v>
      </c>
    </row>
    <row r="252" spans="1:41" ht="33.75" x14ac:dyDescent="0.2">
      <c r="A252" s="48" t="s">
        <v>43</v>
      </c>
      <c r="B252" s="48" t="s">
        <v>167</v>
      </c>
      <c r="C252" s="104" t="s">
        <v>535</v>
      </c>
      <c r="D252" s="53" t="s">
        <v>341</v>
      </c>
      <c r="E252" s="114">
        <v>10.62</v>
      </c>
      <c r="F252" s="117" t="s">
        <v>205</v>
      </c>
      <c r="G252" s="118" t="s">
        <v>536</v>
      </c>
      <c r="H252" s="118" t="s">
        <v>117</v>
      </c>
      <c r="I252" s="119">
        <v>10.62</v>
      </c>
      <c r="J252" s="121">
        <v>500</v>
      </c>
      <c r="K252" s="121">
        <f t="shared" si="144"/>
        <v>5310</v>
      </c>
      <c r="L252" s="81" t="s">
        <v>121</v>
      </c>
      <c r="M252" s="78" t="s">
        <v>41</v>
      </c>
      <c r="N252" s="78" t="s">
        <v>172</v>
      </c>
      <c r="O252" s="78" t="s">
        <v>32</v>
      </c>
      <c r="Q252" s="51"/>
      <c r="R252" s="51">
        <v>2.6549999999999998</v>
      </c>
      <c r="T252" s="51">
        <v>2.6549999999999998</v>
      </c>
      <c r="U252" s="51"/>
      <c r="W252" s="51">
        <v>2.6549999999999998</v>
      </c>
      <c r="X252" s="51"/>
      <c r="Y252" s="51">
        <v>2.6549999999999998</v>
      </c>
      <c r="Z252" s="51"/>
      <c r="AA252" s="51"/>
      <c r="AB252" s="58">
        <f t="shared" si="130"/>
        <v>10.62</v>
      </c>
      <c r="AC252" s="60">
        <f t="shared" si="131"/>
        <v>0</v>
      </c>
      <c r="AD252" s="60">
        <f t="shared" si="132"/>
        <v>0</v>
      </c>
      <c r="AE252" s="60">
        <f t="shared" si="133"/>
        <v>1327.5</v>
      </c>
      <c r="AF252" s="60">
        <f t="shared" si="134"/>
        <v>0</v>
      </c>
      <c r="AG252" s="60">
        <f t="shared" si="135"/>
        <v>1327.5</v>
      </c>
      <c r="AH252" s="60">
        <f t="shared" si="136"/>
        <v>0</v>
      </c>
      <c r="AI252" s="60">
        <f t="shared" si="137"/>
        <v>0</v>
      </c>
      <c r="AJ252" s="60">
        <f t="shared" si="138"/>
        <v>1327.5</v>
      </c>
      <c r="AK252" s="60">
        <f t="shared" si="139"/>
        <v>0</v>
      </c>
      <c r="AL252" s="60">
        <f t="shared" si="140"/>
        <v>1327.5</v>
      </c>
      <c r="AM252" s="60">
        <f t="shared" si="141"/>
        <v>0</v>
      </c>
      <c r="AN252" s="60">
        <f t="shared" si="142"/>
        <v>0</v>
      </c>
      <c r="AO252" s="60">
        <f t="shared" si="143"/>
        <v>5310</v>
      </c>
    </row>
    <row r="253" spans="1:41" ht="33.75" x14ac:dyDescent="0.2">
      <c r="A253" s="48" t="s">
        <v>43</v>
      </c>
      <c r="B253" s="48" t="s">
        <v>167</v>
      </c>
      <c r="C253" s="104" t="s">
        <v>537</v>
      </c>
      <c r="D253" s="53" t="s">
        <v>341</v>
      </c>
      <c r="E253" s="114">
        <v>6.3483999999999998</v>
      </c>
      <c r="F253" s="117" t="s">
        <v>205</v>
      </c>
      <c r="G253" s="118" t="s">
        <v>538</v>
      </c>
      <c r="H253" s="118" t="s">
        <v>117</v>
      </c>
      <c r="I253" s="119">
        <v>6.3483999999999998</v>
      </c>
      <c r="J253" s="121">
        <v>300</v>
      </c>
      <c r="K253" s="121">
        <f t="shared" si="144"/>
        <v>1904.52</v>
      </c>
      <c r="L253" s="81" t="s">
        <v>121</v>
      </c>
      <c r="M253" s="78" t="s">
        <v>41</v>
      </c>
      <c r="N253" s="78" t="s">
        <v>172</v>
      </c>
      <c r="O253" s="78" t="s">
        <v>32</v>
      </c>
      <c r="Q253" s="51"/>
      <c r="R253" s="51">
        <v>1.5871</v>
      </c>
      <c r="T253" s="51">
        <v>1.5871</v>
      </c>
      <c r="U253" s="51"/>
      <c r="W253" s="51">
        <v>1.5871</v>
      </c>
      <c r="X253" s="51"/>
      <c r="Y253" s="51">
        <v>1.5871</v>
      </c>
      <c r="Z253" s="51"/>
      <c r="AA253" s="51"/>
      <c r="AB253" s="58">
        <f t="shared" si="130"/>
        <v>6.3483999999999998</v>
      </c>
      <c r="AC253" s="60">
        <f t="shared" si="131"/>
        <v>0</v>
      </c>
      <c r="AD253" s="60">
        <f t="shared" si="132"/>
        <v>0</v>
      </c>
      <c r="AE253" s="60">
        <f t="shared" si="133"/>
        <v>476.13</v>
      </c>
      <c r="AF253" s="60">
        <f t="shared" si="134"/>
        <v>0</v>
      </c>
      <c r="AG253" s="60">
        <f t="shared" si="135"/>
        <v>476.13</v>
      </c>
      <c r="AH253" s="60">
        <f t="shared" si="136"/>
        <v>0</v>
      </c>
      <c r="AI253" s="60">
        <f t="shared" si="137"/>
        <v>0</v>
      </c>
      <c r="AJ253" s="60">
        <f t="shared" si="138"/>
        <v>476.13</v>
      </c>
      <c r="AK253" s="60">
        <f t="shared" si="139"/>
        <v>0</v>
      </c>
      <c r="AL253" s="60">
        <f t="shared" si="140"/>
        <v>476.13</v>
      </c>
      <c r="AM253" s="60">
        <f t="shared" si="141"/>
        <v>0</v>
      </c>
      <c r="AN253" s="60">
        <f t="shared" si="142"/>
        <v>0</v>
      </c>
      <c r="AO253" s="60">
        <f t="shared" si="143"/>
        <v>1904.52</v>
      </c>
    </row>
    <row r="254" spans="1:41" ht="33.75" x14ac:dyDescent="0.2">
      <c r="A254" s="48" t="s">
        <v>43</v>
      </c>
      <c r="B254" s="48" t="s">
        <v>167</v>
      </c>
      <c r="C254" s="104" t="s">
        <v>539</v>
      </c>
      <c r="D254" s="53" t="s">
        <v>341</v>
      </c>
      <c r="E254" s="114">
        <v>8.26</v>
      </c>
      <c r="F254" s="117" t="s">
        <v>205</v>
      </c>
      <c r="G254" s="118" t="s">
        <v>540</v>
      </c>
      <c r="H254" s="118" t="s">
        <v>117</v>
      </c>
      <c r="I254" s="119">
        <v>8.26</v>
      </c>
      <c r="J254" s="121">
        <v>300</v>
      </c>
      <c r="K254" s="121">
        <f t="shared" si="144"/>
        <v>2478</v>
      </c>
      <c r="L254" s="81" t="s">
        <v>121</v>
      </c>
      <c r="M254" s="78" t="s">
        <v>41</v>
      </c>
      <c r="N254" s="78" t="s">
        <v>172</v>
      </c>
      <c r="O254" s="78" t="s">
        <v>32</v>
      </c>
      <c r="Q254" s="51"/>
      <c r="R254" s="51">
        <v>2.0649999999999999</v>
      </c>
      <c r="T254" s="51">
        <v>2.0649999999999999</v>
      </c>
      <c r="U254" s="51"/>
      <c r="W254" s="51">
        <v>2.0649999999999999</v>
      </c>
      <c r="X254" s="51"/>
      <c r="Y254" s="51">
        <v>2.0649999999999999</v>
      </c>
      <c r="Z254" s="51"/>
      <c r="AA254" s="51"/>
      <c r="AB254" s="58">
        <f t="shared" si="130"/>
        <v>8.26</v>
      </c>
      <c r="AC254" s="60">
        <f t="shared" si="131"/>
        <v>0</v>
      </c>
      <c r="AD254" s="60">
        <f t="shared" si="132"/>
        <v>0</v>
      </c>
      <c r="AE254" s="60">
        <f t="shared" si="133"/>
        <v>619.5</v>
      </c>
      <c r="AF254" s="60">
        <f t="shared" si="134"/>
        <v>0</v>
      </c>
      <c r="AG254" s="60">
        <f t="shared" si="135"/>
        <v>619.5</v>
      </c>
      <c r="AH254" s="60">
        <f t="shared" si="136"/>
        <v>0</v>
      </c>
      <c r="AI254" s="60">
        <f t="shared" si="137"/>
        <v>0</v>
      </c>
      <c r="AJ254" s="60">
        <f t="shared" si="138"/>
        <v>619.5</v>
      </c>
      <c r="AK254" s="60">
        <f t="shared" si="139"/>
        <v>0</v>
      </c>
      <c r="AL254" s="60">
        <f t="shared" si="140"/>
        <v>619.5</v>
      </c>
      <c r="AM254" s="60">
        <f t="shared" si="141"/>
        <v>0</v>
      </c>
      <c r="AN254" s="60">
        <f t="shared" si="142"/>
        <v>0</v>
      </c>
      <c r="AO254" s="60">
        <f t="shared" si="143"/>
        <v>2478</v>
      </c>
    </row>
    <row r="255" spans="1:41" ht="33.75" x14ac:dyDescent="0.2">
      <c r="A255" s="48" t="s">
        <v>43</v>
      </c>
      <c r="B255" s="48" t="s">
        <v>167</v>
      </c>
      <c r="C255" s="104" t="s">
        <v>541</v>
      </c>
      <c r="D255" s="53" t="s">
        <v>341</v>
      </c>
      <c r="E255" s="114">
        <v>1.85</v>
      </c>
      <c r="F255" s="117" t="s">
        <v>205</v>
      </c>
      <c r="G255" s="118" t="s">
        <v>542</v>
      </c>
      <c r="H255" s="118" t="s">
        <v>117</v>
      </c>
      <c r="I255" s="119">
        <v>1.85</v>
      </c>
      <c r="J255" s="121">
        <v>300</v>
      </c>
      <c r="K255" s="121">
        <f t="shared" si="144"/>
        <v>555</v>
      </c>
      <c r="L255" s="81" t="s">
        <v>121</v>
      </c>
      <c r="M255" s="78" t="s">
        <v>41</v>
      </c>
      <c r="N255" s="78" t="s">
        <v>172</v>
      </c>
      <c r="O255" s="78" t="s">
        <v>32</v>
      </c>
      <c r="Q255" s="51"/>
      <c r="R255" s="51">
        <v>0.46250000000000002</v>
      </c>
      <c r="T255" s="51">
        <v>0.46250000000000002</v>
      </c>
      <c r="U255" s="51"/>
      <c r="W255" s="51">
        <v>0.46250000000000002</v>
      </c>
      <c r="X255" s="51"/>
      <c r="Y255" s="51">
        <v>0.46250000000000002</v>
      </c>
      <c r="Z255" s="51"/>
      <c r="AA255" s="51"/>
      <c r="AB255" s="58">
        <f t="shared" si="130"/>
        <v>1.85</v>
      </c>
      <c r="AC255" s="60">
        <f t="shared" si="131"/>
        <v>0</v>
      </c>
      <c r="AD255" s="60">
        <f t="shared" si="132"/>
        <v>0</v>
      </c>
      <c r="AE255" s="60">
        <f t="shared" si="133"/>
        <v>138.75</v>
      </c>
      <c r="AF255" s="60">
        <f t="shared" si="134"/>
        <v>0</v>
      </c>
      <c r="AG255" s="60">
        <f t="shared" si="135"/>
        <v>138.75</v>
      </c>
      <c r="AH255" s="60">
        <f t="shared" si="136"/>
        <v>0</v>
      </c>
      <c r="AI255" s="60">
        <f t="shared" si="137"/>
        <v>0</v>
      </c>
      <c r="AJ255" s="60">
        <f t="shared" si="138"/>
        <v>138.75</v>
      </c>
      <c r="AK255" s="60">
        <f t="shared" si="139"/>
        <v>0</v>
      </c>
      <c r="AL255" s="60">
        <f t="shared" si="140"/>
        <v>138.75</v>
      </c>
      <c r="AM255" s="60">
        <f t="shared" si="141"/>
        <v>0</v>
      </c>
      <c r="AN255" s="60">
        <f t="shared" si="142"/>
        <v>0</v>
      </c>
      <c r="AO255" s="60">
        <f t="shared" si="143"/>
        <v>555</v>
      </c>
    </row>
    <row r="256" spans="1:41" ht="33.75" x14ac:dyDescent="0.2">
      <c r="A256" s="48" t="s">
        <v>43</v>
      </c>
      <c r="B256" s="48" t="s">
        <v>167</v>
      </c>
      <c r="C256" s="104" t="s">
        <v>543</v>
      </c>
      <c r="D256" s="53" t="s">
        <v>341</v>
      </c>
      <c r="E256" s="114">
        <v>8.2010000000000005</v>
      </c>
      <c r="F256" s="117" t="s">
        <v>205</v>
      </c>
      <c r="G256" s="118" t="s">
        <v>544</v>
      </c>
      <c r="H256" s="118" t="s">
        <v>117</v>
      </c>
      <c r="I256" s="119">
        <v>8.2010000000000005</v>
      </c>
      <c r="J256" s="121">
        <v>300</v>
      </c>
      <c r="K256" s="121">
        <f t="shared" si="144"/>
        <v>2460.3000000000002</v>
      </c>
      <c r="L256" s="81" t="s">
        <v>121</v>
      </c>
      <c r="M256" s="78" t="s">
        <v>41</v>
      </c>
      <c r="N256" s="78" t="s">
        <v>172</v>
      </c>
      <c r="O256" s="78" t="s">
        <v>32</v>
      </c>
      <c r="Q256" s="51"/>
      <c r="R256" s="51">
        <v>2.0502500000000001</v>
      </c>
      <c r="T256" s="51">
        <v>2.0502500000000001</v>
      </c>
      <c r="U256" s="51"/>
      <c r="W256" s="51">
        <v>2.0502500000000001</v>
      </c>
      <c r="X256" s="51"/>
      <c r="Y256" s="51">
        <v>2.0502500000000001</v>
      </c>
      <c r="Z256" s="51"/>
      <c r="AA256" s="51"/>
      <c r="AB256" s="58">
        <f t="shared" si="130"/>
        <v>8.2010000000000005</v>
      </c>
      <c r="AC256" s="60">
        <f t="shared" si="131"/>
        <v>0</v>
      </c>
      <c r="AD256" s="60">
        <f t="shared" si="132"/>
        <v>0</v>
      </c>
      <c r="AE256" s="60">
        <f t="shared" si="133"/>
        <v>615.07500000000005</v>
      </c>
      <c r="AF256" s="60">
        <f t="shared" si="134"/>
        <v>0</v>
      </c>
      <c r="AG256" s="60">
        <f t="shared" si="135"/>
        <v>615.07500000000005</v>
      </c>
      <c r="AH256" s="60">
        <f t="shared" si="136"/>
        <v>0</v>
      </c>
      <c r="AI256" s="60">
        <f t="shared" si="137"/>
        <v>0</v>
      </c>
      <c r="AJ256" s="60">
        <f t="shared" si="138"/>
        <v>615.07500000000005</v>
      </c>
      <c r="AK256" s="60">
        <f t="shared" si="139"/>
        <v>0</v>
      </c>
      <c r="AL256" s="60">
        <f t="shared" si="140"/>
        <v>615.07500000000005</v>
      </c>
      <c r="AM256" s="60">
        <f t="shared" si="141"/>
        <v>0</v>
      </c>
      <c r="AN256" s="60">
        <f t="shared" si="142"/>
        <v>0</v>
      </c>
      <c r="AO256" s="60">
        <f t="shared" si="143"/>
        <v>2460.3000000000002</v>
      </c>
    </row>
    <row r="257" spans="1:41" ht="33.75" x14ac:dyDescent="0.2">
      <c r="A257" s="48" t="s">
        <v>43</v>
      </c>
      <c r="B257" s="48" t="s">
        <v>167</v>
      </c>
      <c r="C257" s="104" t="s">
        <v>545</v>
      </c>
      <c r="D257" s="53" t="s">
        <v>341</v>
      </c>
      <c r="E257" s="114">
        <v>2.6</v>
      </c>
      <c r="F257" s="117" t="s">
        <v>205</v>
      </c>
      <c r="G257" s="118" t="s">
        <v>546</v>
      </c>
      <c r="H257" s="118" t="s">
        <v>117</v>
      </c>
      <c r="I257" s="119">
        <v>2.6</v>
      </c>
      <c r="J257" s="121">
        <v>300</v>
      </c>
      <c r="K257" s="121">
        <f t="shared" si="144"/>
        <v>780</v>
      </c>
      <c r="L257" s="81" t="s">
        <v>121</v>
      </c>
      <c r="M257" s="78" t="s">
        <v>41</v>
      </c>
      <c r="N257" s="78" t="s">
        <v>172</v>
      </c>
      <c r="O257" s="78" t="s">
        <v>32</v>
      </c>
      <c r="Q257" s="51"/>
      <c r="R257" s="51">
        <v>0.65</v>
      </c>
      <c r="T257" s="51">
        <v>0.65</v>
      </c>
      <c r="U257" s="51"/>
      <c r="W257" s="51">
        <v>0.65</v>
      </c>
      <c r="X257" s="51"/>
      <c r="Y257" s="51">
        <v>0.65</v>
      </c>
      <c r="Z257" s="51"/>
      <c r="AA257" s="51"/>
      <c r="AB257" s="58">
        <f t="shared" si="130"/>
        <v>2.6</v>
      </c>
      <c r="AC257" s="60">
        <f t="shared" si="131"/>
        <v>0</v>
      </c>
      <c r="AD257" s="60">
        <f t="shared" si="132"/>
        <v>0</v>
      </c>
      <c r="AE257" s="60">
        <f t="shared" si="133"/>
        <v>195</v>
      </c>
      <c r="AF257" s="60">
        <f t="shared" si="134"/>
        <v>0</v>
      </c>
      <c r="AG257" s="60">
        <f t="shared" si="135"/>
        <v>195</v>
      </c>
      <c r="AH257" s="60">
        <f t="shared" si="136"/>
        <v>0</v>
      </c>
      <c r="AI257" s="60">
        <f t="shared" si="137"/>
        <v>0</v>
      </c>
      <c r="AJ257" s="60">
        <f t="shared" si="138"/>
        <v>195</v>
      </c>
      <c r="AK257" s="60">
        <f t="shared" si="139"/>
        <v>0</v>
      </c>
      <c r="AL257" s="60">
        <f t="shared" si="140"/>
        <v>195</v>
      </c>
      <c r="AM257" s="60">
        <f t="shared" si="141"/>
        <v>0</v>
      </c>
      <c r="AN257" s="60">
        <f t="shared" si="142"/>
        <v>0</v>
      </c>
      <c r="AO257" s="60">
        <f t="shared" si="143"/>
        <v>780</v>
      </c>
    </row>
    <row r="258" spans="1:41" ht="33.75" x14ac:dyDescent="0.2">
      <c r="A258" s="48" t="s">
        <v>43</v>
      </c>
      <c r="B258" s="48" t="s">
        <v>167</v>
      </c>
      <c r="C258" s="104" t="s">
        <v>547</v>
      </c>
      <c r="D258" s="53" t="s">
        <v>341</v>
      </c>
      <c r="E258" s="114">
        <v>2248.2141000000061</v>
      </c>
      <c r="F258" s="117" t="s">
        <v>205</v>
      </c>
      <c r="G258" s="118" t="s">
        <v>548</v>
      </c>
      <c r="H258" s="118" t="s">
        <v>117</v>
      </c>
      <c r="I258" s="119">
        <v>2248.2141000000061</v>
      </c>
      <c r="J258" s="122">
        <v>5</v>
      </c>
      <c r="K258" s="121">
        <f t="shared" si="144"/>
        <v>11241.070500000031</v>
      </c>
      <c r="L258" s="81" t="s">
        <v>121</v>
      </c>
      <c r="M258" s="78" t="s">
        <v>41</v>
      </c>
      <c r="N258" s="78" t="s">
        <v>172</v>
      </c>
      <c r="O258" s="78" t="s">
        <v>32</v>
      </c>
      <c r="Q258" s="51"/>
      <c r="R258" s="51">
        <v>562.05352500000151</v>
      </c>
      <c r="T258" s="51">
        <v>562.05352500000151</v>
      </c>
      <c r="U258" s="51"/>
      <c r="W258" s="51">
        <v>562.05352500000151</v>
      </c>
      <c r="X258" s="51"/>
      <c r="Y258" s="51">
        <v>562.05352500000151</v>
      </c>
      <c r="Z258" s="51"/>
      <c r="AA258" s="51"/>
      <c r="AB258" s="58">
        <f t="shared" si="130"/>
        <v>2248.2141000000061</v>
      </c>
      <c r="AC258" s="60">
        <f t="shared" si="131"/>
        <v>0</v>
      </c>
      <c r="AD258" s="60">
        <f t="shared" si="132"/>
        <v>0</v>
      </c>
      <c r="AE258" s="60">
        <f t="shared" si="133"/>
        <v>2810.2676250000077</v>
      </c>
      <c r="AF258" s="60">
        <f t="shared" si="134"/>
        <v>0</v>
      </c>
      <c r="AG258" s="60">
        <f t="shared" si="135"/>
        <v>2810.2676250000077</v>
      </c>
      <c r="AH258" s="60">
        <f t="shared" si="136"/>
        <v>0</v>
      </c>
      <c r="AI258" s="60">
        <f t="shared" si="137"/>
        <v>0</v>
      </c>
      <c r="AJ258" s="60">
        <f t="shared" si="138"/>
        <v>2810.2676250000077</v>
      </c>
      <c r="AK258" s="60">
        <f t="shared" si="139"/>
        <v>0</v>
      </c>
      <c r="AL258" s="60">
        <f t="shared" si="140"/>
        <v>2810.2676250000077</v>
      </c>
      <c r="AM258" s="60">
        <f t="shared" si="141"/>
        <v>0</v>
      </c>
      <c r="AN258" s="60">
        <f t="shared" si="142"/>
        <v>0</v>
      </c>
      <c r="AO258" s="60">
        <f t="shared" si="143"/>
        <v>11241.070500000031</v>
      </c>
    </row>
    <row r="259" spans="1:41" ht="33.75" x14ac:dyDescent="0.2">
      <c r="A259" s="48" t="s">
        <v>43</v>
      </c>
      <c r="B259" s="48" t="s">
        <v>167</v>
      </c>
      <c r="C259" s="104" t="s">
        <v>549</v>
      </c>
      <c r="D259" s="53" t="s">
        <v>341</v>
      </c>
      <c r="E259" s="114">
        <v>53.1</v>
      </c>
      <c r="F259" s="117" t="s">
        <v>205</v>
      </c>
      <c r="G259" s="118" t="s">
        <v>550</v>
      </c>
      <c r="H259" s="118" t="s">
        <v>117</v>
      </c>
      <c r="I259" s="119">
        <v>53.1</v>
      </c>
      <c r="J259" s="122">
        <v>20</v>
      </c>
      <c r="K259" s="121">
        <f t="shared" si="144"/>
        <v>1062</v>
      </c>
      <c r="L259" s="81" t="s">
        <v>121</v>
      </c>
      <c r="M259" s="78" t="s">
        <v>41</v>
      </c>
      <c r="N259" s="78" t="s">
        <v>172</v>
      </c>
      <c r="O259" s="78" t="s">
        <v>32</v>
      </c>
      <c r="Q259" s="51"/>
      <c r="R259" s="51">
        <v>13.275</v>
      </c>
      <c r="T259" s="51">
        <v>13.275</v>
      </c>
      <c r="U259" s="51"/>
      <c r="W259" s="51">
        <v>13.275</v>
      </c>
      <c r="X259" s="51"/>
      <c r="Y259" s="51">
        <v>13.275</v>
      </c>
      <c r="Z259" s="51"/>
      <c r="AA259" s="51"/>
      <c r="AB259" s="58">
        <f t="shared" si="130"/>
        <v>53.1</v>
      </c>
      <c r="AC259" s="60">
        <f t="shared" si="131"/>
        <v>0</v>
      </c>
      <c r="AD259" s="60">
        <f t="shared" si="132"/>
        <v>0</v>
      </c>
      <c r="AE259" s="60">
        <f t="shared" si="133"/>
        <v>265.5</v>
      </c>
      <c r="AF259" s="60">
        <f t="shared" si="134"/>
        <v>0</v>
      </c>
      <c r="AG259" s="60">
        <f t="shared" si="135"/>
        <v>265.5</v>
      </c>
      <c r="AH259" s="60">
        <f t="shared" si="136"/>
        <v>0</v>
      </c>
      <c r="AI259" s="60">
        <f t="shared" si="137"/>
        <v>0</v>
      </c>
      <c r="AJ259" s="60">
        <f t="shared" si="138"/>
        <v>265.5</v>
      </c>
      <c r="AK259" s="60">
        <f t="shared" si="139"/>
        <v>0</v>
      </c>
      <c r="AL259" s="60">
        <f t="shared" si="140"/>
        <v>265.5</v>
      </c>
      <c r="AM259" s="60">
        <f t="shared" si="141"/>
        <v>0</v>
      </c>
      <c r="AN259" s="60">
        <f t="shared" si="142"/>
        <v>0</v>
      </c>
      <c r="AO259" s="60">
        <f t="shared" si="143"/>
        <v>1062</v>
      </c>
    </row>
    <row r="260" spans="1:41" ht="33.75" x14ac:dyDescent="0.2">
      <c r="A260" s="48" t="s">
        <v>43</v>
      </c>
      <c r="B260" s="48" t="s">
        <v>167</v>
      </c>
      <c r="C260" s="104" t="s">
        <v>551</v>
      </c>
      <c r="D260" s="53" t="s">
        <v>341</v>
      </c>
      <c r="E260" s="114">
        <v>51.754800000000003</v>
      </c>
      <c r="F260" s="117" t="s">
        <v>205</v>
      </c>
      <c r="G260" s="118" t="s">
        <v>552</v>
      </c>
      <c r="H260" s="118" t="s">
        <v>117</v>
      </c>
      <c r="I260" s="119">
        <v>51.754800000000003</v>
      </c>
      <c r="J260" s="122">
        <v>50</v>
      </c>
      <c r="K260" s="121">
        <f t="shared" si="144"/>
        <v>2587.7400000000002</v>
      </c>
      <c r="L260" s="81" t="s">
        <v>121</v>
      </c>
      <c r="M260" s="78" t="s">
        <v>41</v>
      </c>
      <c r="N260" s="78" t="s">
        <v>172</v>
      </c>
      <c r="O260" s="78" t="s">
        <v>32</v>
      </c>
      <c r="Q260" s="51"/>
      <c r="R260" s="51">
        <v>12.938700000000001</v>
      </c>
      <c r="T260" s="51">
        <v>12.938700000000001</v>
      </c>
      <c r="U260" s="51"/>
      <c r="W260" s="51">
        <v>12.938700000000001</v>
      </c>
      <c r="X260" s="51"/>
      <c r="Y260" s="51">
        <v>12.938700000000001</v>
      </c>
      <c r="Z260" s="51"/>
      <c r="AA260" s="51"/>
      <c r="AB260" s="58">
        <f t="shared" si="130"/>
        <v>51.754800000000003</v>
      </c>
      <c r="AC260" s="60">
        <f t="shared" si="131"/>
        <v>0</v>
      </c>
      <c r="AD260" s="60">
        <f t="shared" si="132"/>
        <v>0</v>
      </c>
      <c r="AE260" s="60">
        <f t="shared" si="133"/>
        <v>646.93500000000006</v>
      </c>
      <c r="AF260" s="60">
        <f t="shared" si="134"/>
        <v>0</v>
      </c>
      <c r="AG260" s="60">
        <f t="shared" si="135"/>
        <v>646.93500000000006</v>
      </c>
      <c r="AH260" s="60">
        <f t="shared" si="136"/>
        <v>0</v>
      </c>
      <c r="AI260" s="60">
        <f t="shared" si="137"/>
        <v>0</v>
      </c>
      <c r="AJ260" s="60">
        <f t="shared" si="138"/>
        <v>646.93500000000006</v>
      </c>
      <c r="AK260" s="60">
        <f t="shared" si="139"/>
        <v>0</v>
      </c>
      <c r="AL260" s="60">
        <f t="shared" si="140"/>
        <v>646.93500000000006</v>
      </c>
      <c r="AM260" s="60">
        <f t="shared" si="141"/>
        <v>0</v>
      </c>
      <c r="AN260" s="60">
        <f t="shared" si="142"/>
        <v>0</v>
      </c>
      <c r="AO260" s="60">
        <f t="shared" si="143"/>
        <v>2587.7400000000002</v>
      </c>
    </row>
    <row r="261" spans="1:41" ht="33.75" x14ac:dyDescent="0.2">
      <c r="A261" s="48" t="s">
        <v>43</v>
      </c>
      <c r="B261" s="48" t="s">
        <v>167</v>
      </c>
      <c r="C261" s="104" t="s">
        <v>553</v>
      </c>
      <c r="D261" s="53" t="s">
        <v>341</v>
      </c>
      <c r="E261" s="114">
        <v>35.4</v>
      </c>
      <c r="F261" s="117" t="s">
        <v>205</v>
      </c>
      <c r="G261" s="118" t="s">
        <v>554</v>
      </c>
      <c r="H261" s="118" t="s">
        <v>117</v>
      </c>
      <c r="I261" s="119">
        <v>35.4</v>
      </c>
      <c r="J261" s="120">
        <v>50</v>
      </c>
      <c r="K261" s="121">
        <f t="shared" si="144"/>
        <v>1770</v>
      </c>
      <c r="L261" s="78" t="s">
        <v>555</v>
      </c>
      <c r="M261" s="78" t="s">
        <v>41</v>
      </c>
      <c r="N261" s="78" t="s">
        <v>172</v>
      </c>
      <c r="O261" s="78" t="s">
        <v>32</v>
      </c>
      <c r="Q261" s="51"/>
      <c r="R261" s="51">
        <v>8.85</v>
      </c>
      <c r="T261" s="51">
        <v>8.85</v>
      </c>
      <c r="U261" s="51"/>
      <c r="W261" s="51">
        <v>8.85</v>
      </c>
      <c r="X261" s="51"/>
      <c r="Y261" s="51">
        <v>8.85</v>
      </c>
      <c r="Z261" s="51"/>
      <c r="AA261" s="51"/>
      <c r="AB261" s="58">
        <f t="shared" si="130"/>
        <v>35.4</v>
      </c>
      <c r="AC261" s="60">
        <f t="shared" si="131"/>
        <v>0</v>
      </c>
      <c r="AD261" s="60">
        <f t="shared" si="132"/>
        <v>0</v>
      </c>
      <c r="AE261" s="60">
        <f t="shared" si="133"/>
        <v>442.5</v>
      </c>
      <c r="AF261" s="60">
        <f t="shared" si="134"/>
        <v>0</v>
      </c>
      <c r="AG261" s="60">
        <f t="shared" si="135"/>
        <v>442.5</v>
      </c>
      <c r="AH261" s="60">
        <f t="shared" si="136"/>
        <v>0</v>
      </c>
      <c r="AI261" s="60">
        <f t="shared" si="137"/>
        <v>0</v>
      </c>
      <c r="AJ261" s="60">
        <f t="shared" si="138"/>
        <v>442.5</v>
      </c>
      <c r="AK261" s="60">
        <f t="shared" si="139"/>
        <v>0</v>
      </c>
      <c r="AL261" s="60">
        <f t="shared" si="140"/>
        <v>442.5</v>
      </c>
      <c r="AM261" s="60">
        <f t="shared" si="141"/>
        <v>0</v>
      </c>
      <c r="AN261" s="60">
        <f t="shared" si="142"/>
        <v>0</v>
      </c>
      <c r="AO261" s="60">
        <f t="shared" si="143"/>
        <v>1770</v>
      </c>
    </row>
    <row r="262" spans="1:41" ht="33.75" x14ac:dyDescent="0.2">
      <c r="A262" s="48" t="s">
        <v>43</v>
      </c>
      <c r="B262" s="48" t="s">
        <v>167</v>
      </c>
      <c r="C262" s="104" t="s">
        <v>556</v>
      </c>
      <c r="D262" s="53" t="s">
        <v>341</v>
      </c>
      <c r="E262" s="114">
        <v>158</v>
      </c>
      <c r="F262" s="117" t="s">
        <v>205</v>
      </c>
      <c r="G262" s="118" t="s">
        <v>557</v>
      </c>
      <c r="H262" s="118" t="s">
        <v>117</v>
      </c>
      <c r="I262" s="119">
        <v>158</v>
      </c>
      <c r="J262" s="120">
        <v>20</v>
      </c>
      <c r="K262" s="121">
        <f t="shared" si="144"/>
        <v>3160</v>
      </c>
      <c r="L262" s="81" t="s">
        <v>121</v>
      </c>
      <c r="M262" s="78" t="s">
        <v>41</v>
      </c>
      <c r="N262" s="78" t="s">
        <v>172</v>
      </c>
      <c r="O262" s="78" t="s">
        <v>32</v>
      </c>
      <c r="Q262" s="51"/>
      <c r="R262" s="51">
        <v>39.5</v>
      </c>
      <c r="T262" s="51">
        <v>39.5</v>
      </c>
      <c r="U262" s="51"/>
      <c r="W262" s="51">
        <v>39.5</v>
      </c>
      <c r="X262" s="51"/>
      <c r="Y262" s="51">
        <v>39.5</v>
      </c>
      <c r="Z262" s="51"/>
      <c r="AA262" s="51"/>
      <c r="AB262" s="58">
        <f t="shared" si="130"/>
        <v>158</v>
      </c>
      <c r="AC262" s="60">
        <f t="shared" si="131"/>
        <v>0</v>
      </c>
      <c r="AD262" s="60">
        <f t="shared" si="132"/>
        <v>0</v>
      </c>
      <c r="AE262" s="60">
        <f t="shared" si="133"/>
        <v>790</v>
      </c>
      <c r="AF262" s="60">
        <f t="shared" si="134"/>
        <v>0</v>
      </c>
      <c r="AG262" s="60">
        <f t="shared" si="135"/>
        <v>790</v>
      </c>
      <c r="AH262" s="60">
        <f t="shared" si="136"/>
        <v>0</v>
      </c>
      <c r="AI262" s="60">
        <f t="shared" si="137"/>
        <v>0</v>
      </c>
      <c r="AJ262" s="60">
        <f t="shared" si="138"/>
        <v>790</v>
      </c>
      <c r="AK262" s="60">
        <f t="shared" si="139"/>
        <v>0</v>
      </c>
      <c r="AL262" s="60">
        <f t="shared" si="140"/>
        <v>790</v>
      </c>
      <c r="AM262" s="60">
        <f t="shared" si="141"/>
        <v>0</v>
      </c>
      <c r="AN262" s="60">
        <f t="shared" si="142"/>
        <v>0</v>
      </c>
      <c r="AO262" s="60">
        <f t="shared" si="143"/>
        <v>3160</v>
      </c>
    </row>
    <row r="263" spans="1:41" ht="33.75" x14ac:dyDescent="0.2">
      <c r="A263" s="48" t="s">
        <v>43</v>
      </c>
      <c r="B263" s="48" t="s">
        <v>167</v>
      </c>
      <c r="C263" s="104" t="s">
        <v>558</v>
      </c>
      <c r="D263" s="53" t="s">
        <v>341</v>
      </c>
      <c r="E263" s="114">
        <v>158</v>
      </c>
      <c r="F263" s="117" t="s">
        <v>205</v>
      </c>
      <c r="G263" s="118" t="s">
        <v>559</v>
      </c>
      <c r="H263" s="118" t="s">
        <v>117</v>
      </c>
      <c r="I263" s="119">
        <v>158</v>
      </c>
      <c r="J263" s="120">
        <v>20</v>
      </c>
      <c r="K263" s="121">
        <f t="shared" si="144"/>
        <v>3160</v>
      </c>
      <c r="L263" s="81" t="s">
        <v>121</v>
      </c>
      <c r="M263" s="78" t="s">
        <v>41</v>
      </c>
      <c r="N263" s="78" t="s">
        <v>172</v>
      </c>
      <c r="O263" s="78" t="s">
        <v>32</v>
      </c>
      <c r="Q263" s="51"/>
      <c r="R263" s="51">
        <v>39.5</v>
      </c>
      <c r="T263" s="51">
        <v>39.5</v>
      </c>
      <c r="U263" s="51"/>
      <c r="W263" s="51">
        <v>39.5</v>
      </c>
      <c r="X263" s="51"/>
      <c r="Y263" s="51">
        <v>39.5</v>
      </c>
      <c r="Z263" s="51"/>
      <c r="AA263" s="51"/>
      <c r="AB263" s="58">
        <f t="shared" si="130"/>
        <v>158</v>
      </c>
      <c r="AC263" s="60">
        <f t="shared" si="131"/>
        <v>0</v>
      </c>
      <c r="AD263" s="60">
        <f t="shared" si="132"/>
        <v>0</v>
      </c>
      <c r="AE263" s="60">
        <f t="shared" si="133"/>
        <v>790</v>
      </c>
      <c r="AF263" s="60">
        <f t="shared" si="134"/>
        <v>0</v>
      </c>
      <c r="AG263" s="60">
        <f t="shared" si="135"/>
        <v>790</v>
      </c>
      <c r="AH263" s="60">
        <f t="shared" si="136"/>
        <v>0</v>
      </c>
      <c r="AI263" s="60">
        <f t="shared" si="137"/>
        <v>0</v>
      </c>
      <c r="AJ263" s="60">
        <f t="shared" si="138"/>
        <v>790</v>
      </c>
      <c r="AK263" s="60">
        <f t="shared" si="139"/>
        <v>0</v>
      </c>
      <c r="AL263" s="60">
        <f t="shared" si="140"/>
        <v>790</v>
      </c>
      <c r="AM263" s="60">
        <f t="shared" si="141"/>
        <v>0</v>
      </c>
      <c r="AN263" s="60">
        <f t="shared" si="142"/>
        <v>0</v>
      </c>
      <c r="AO263" s="60">
        <f t="shared" si="143"/>
        <v>3160</v>
      </c>
    </row>
    <row r="264" spans="1:41" ht="33.75" x14ac:dyDescent="0.2">
      <c r="A264" s="48" t="s">
        <v>43</v>
      </c>
      <c r="B264" s="48" t="s">
        <v>167</v>
      </c>
      <c r="C264" s="104" t="s">
        <v>560</v>
      </c>
      <c r="D264" s="53" t="s">
        <v>341</v>
      </c>
      <c r="E264" s="114">
        <v>158</v>
      </c>
      <c r="F264" s="117" t="s">
        <v>205</v>
      </c>
      <c r="G264" s="118" t="s">
        <v>561</v>
      </c>
      <c r="H264" s="118" t="s">
        <v>117</v>
      </c>
      <c r="I264" s="119">
        <v>158</v>
      </c>
      <c r="J264" s="120">
        <v>20</v>
      </c>
      <c r="K264" s="121">
        <f t="shared" si="144"/>
        <v>3160</v>
      </c>
      <c r="L264" s="81" t="s">
        <v>121</v>
      </c>
      <c r="M264" s="78" t="s">
        <v>41</v>
      </c>
      <c r="N264" s="78" t="s">
        <v>172</v>
      </c>
      <c r="O264" s="78" t="s">
        <v>32</v>
      </c>
      <c r="Q264" s="51"/>
      <c r="R264" s="51">
        <v>39.5</v>
      </c>
      <c r="T264" s="51">
        <v>39.5</v>
      </c>
      <c r="U264" s="51"/>
      <c r="W264" s="51">
        <v>39.5</v>
      </c>
      <c r="X264" s="51"/>
      <c r="Y264" s="51">
        <v>39.5</v>
      </c>
      <c r="Z264" s="51"/>
      <c r="AA264" s="51"/>
      <c r="AB264" s="58">
        <f t="shared" si="130"/>
        <v>158</v>
      </c>
      <c r="AC264" s="60">
        <f t="shared" si="131"/>
        <v>0</v>
      </c>
      <c r="AD264" s="60">
        <f t="shared" si="132"/>
        <v>0</v>
      </c>
      <c r="AE264" s="60">
        <f t="shared" si="133"/>
        <v>790</v>
      </c>
      <c r="AF264" s="60">
        <f t="shared" si="134"/>
        <v>0</v>
      </c>
      <c r="AG264" s="60">
        <f t="shared" si="135"/>
        <v>790</v>
      </c>
      <c r="AH264" s="60">
        <f t="shared" si="136"/>
        <v>0</v>
      </c>
      <c r="AI264" s="60">
        <f t="shared" si="137"/>
        <v>0</v>
      </c>
      <c r="AJ264" s="60">
        <f t="shared" si="138"/>
        <v>790</v>
      </c>
      <c r="AK264" s="60">
        <f t="shared" si="139"/>
        <v>0</v>
      </c>
      <c r="AL264" s="60">
        <f t="shared" si="140"/>
        <v>790</v>
      </c>
      <c r="AM264" s="60">
        <f t="shared" si="141"/>
        <v>0</v>
      </c>
      <c r="AN264" s="60">
        <f t="shared" si="142"/>
        <v>0</v>
      </c>
      <c r="AO264" s="60">
        <f t="shared" si="143"/>
        <v>3160</v>
      </c>
    </row>
    <row r="265" spans="1:41" ht="33.75" x14ac:dyDescent="0.2">
      <c r="A265" s="48" t="s">
        <v>43</v>
      </c>
      <c r="B265" s="48" t="s">
        <v>167</v>
      </c>
      <c r="C265" s="104" t="s">
        <v>562</v>
      </c>
      <c r="D265" s="53" t="s">
        <v>563</v>
      </c>
      <c r="E265" s="114">
        <v>6</v>
      </c>
      <c r="F265" s="117" t="s">
        <v>205</v>
      </c>
      <c r="G265" s="124" t="s">
        <v>564</v>
      </c>
      <c r="H265" s="124" t="s">
        <v>117</v>
      </c>
      <c r="I265" s="119">
        <v>6</v>
      </c>
      <c r="J265" s="121">
        <v>10015.85</v>
      </c>
      <c r="K265" s="121">
        <f>+J265*I265</f>
        <v>60095.100000000006</v>
      </c>
      <c r="L265" s="81" t="s">
        <v>121</v>
      </c>
      <c r="M265" s="78" t="s">
        <v>41</v>
      </c>
      <c r="N265" s="78" t="s">
        <v>172</v>
      </c>
      <c r="O265" s="78" t="s">
        <v>32</v>
      </c>
      <c r="Q265" s="51"/>
      <c r="R265" s="51">
        <v>1.5</v>
      </c>
      <c r="T265" s="51">
        <v>1.5</v>
      </c>
      <c r="U265" s="51"/>
      <c r="W265" s="51">
        <v>1.5</v>
      </c>
      <c r="X265" s="51"/>
      <c r="Y265" s="51">
        <v>1.5</v>
      </c>
      <c r="Z265" s="51"/>
      <c r="AA265" s="51"/>
      <c r="AB265" s="58">
        <f t="shared" si="130"/>
        <v>6</v>
      </c>
      <c r="AC265" s="60">
        <f t="shared" si="131"/>
        <v>0</v>
      </c>
      <c r="AD265" s="60">
        <f t="shared" si="132"/>
        <v>0</v>
      </c>
      <c r="AE265" s="60">
        <f t="shared" si="133"/>
        <v>15023.775000000001</v>
      </c>
      <c r="AF265" s="60">
        <f t="shared" si="134"/>
        <v>0</v>
      </c>
      <c r="AG265" s="60">
        <f t="shared" si="135"/>
        <v>15023.775000000001</v>
      </c>
      <c r="AH265" s="60">
        <f t="shared" si="136"/>
        <v>0</v>
      </c>
      <c r="AI265" s="60">
        <f t="shared" si="137"/>
        <v>0</v>
      </c>
      <c r="AJ265" s="60">
        <f t="shared" si="138"/>
        <v>15023.775000000001</v>
      </c>
      <c r="AK265" s="60">
        <f t="shared" si="139"/>
        <v>0</v>
      </c>
      <c r="AL265" s="60">
        <f t="shared" si="140"/>
        <v>15023.775000000001</v>
      </c>
      <c r="AM265" s="60">
        <f t="shared" si="141"/>
        <v>0</v>
      </c>
      <c r="AN265" s="60">
        <f t="shared" si="142"/>
        <v>0</v>
      </c>
      <c r="AO265" s="60">
        <f t="shared" si="143"/>
        <v>60095.100000000006</v>
      </c>
    </row>
    <row r="266" spans="1:41" ht="33.75" x14ac:dyDescent="0.2">
      <c r="A266" s="48" t="s">
        <v>43</v>
      </c>
      <c r="B266" s="48" t="s">
        <v>167</v>
      </c>
      <c r="C266" s="104" t="s">
        <v>565</v>
      </c>
      <c r="D266" s="53" t="s">
        <v>563</v>
      </c>
      <c r="E266" s="114">
        <v>5</v>
      </c>
      <c r="F266" s="117" t="s">
        <v>205</v>
      </c>
      <c r="G266" s="124" t="s">
        <v>566</v>
      </c>
      <c r="H266" s="124" t="s">
        <v>117</v>
      </c>
      <c r="I266" s="119">
        <v>5</v>
      </c>
      <c r="J266" s="121">
        <v>5634.5531399999145</v>
      </c>
      <c r="K266" s="121">
        <f t="shared" ref="K266:K297" si="145">+J266*I266</f>
        <v>28172.765699999574</v>
      </c>
      <c r="L266" s="81" t="s">
        <v>121</v>
      </c>
      <c r="M266" s="78" t="s">
        <v>41</v>
      </c>
      <c r="N266" s="78" t="s">
        <v>172</v>
      </c>
      <c r="O266" s="78" t="s">
        <v>32</v>
      </c>
      <c r="Q266" s="51"/>
      <c r="R266" s="51">
        <v>1.25</v>
      </c>
      <c r="T266" s="51">
        <v>1.25</v>
      </c>
      <c r="U266" s="51"/>
      <c r="W266" s="51">
        <v>1.25</v>
      </c>
      <c r="X266" s="51"/>
      <c r="Y266" s="51">
        <v>1.25</v>
      </c>
      <c r="Z266" s="51"/>
      <c r="AA266" s="51"/>
      <c r="AB266" s="58">
        <f t="shared" si="130"/>
        <v>5</v>
      </c>
      <c r="AC266" s="60">
        <f t="shared" si="131"/>
        <v>0</v>
      </c>
      <c r="AD266" s="60">
        <f t="shared" si="132"/>
        <v>0</v>
      </c>
      <c r="AE266" s="60">
        <f t="shared" si="133"/>
        <v>7043.1914249998936</v>
      </c>
      <c r="AF266" s="60">
        <f t="shared" si="134"/>
        <v>0</v>
      </c>
      <c r="AG266" s="60">
        <f t="shared" si="135"/>
        <v>7043.1914249998936</v>
      </c>
      <c r="AH266" s="60">
        <f t="shared" si="136"/>
        <v>0</v>
      </c>
      <c r="AI266" s="60">
        <f t="shared" si="137"/>
        <v>0</v>
      </c>
      <c r="AJ266" s="60">
        <f t="shared" si="138"/>
        <v>7043.1914249998936</v>
      </c>
      <c r="AK266" s="60">
        <f t="shared" si="139"/>
        <v>0</v>
      </c>
      <c r="AL266" s="60">
        <f t="shared" si="140"/>
        <v>7043.1914249998936</v>
      </c>
      <c r="AM266" s="60">
        <f t="shared" si="141"/>
        <v>0</v>
      </c>
      <c r="AN266" s="60">
        <f t="shared" si="142"/>
        <v>0</v>
      </c>
      <c r="AO266" s="60">
        <f t="shared" si="143"/>
        <v>28172.765699999574</v>
      </c>
    </row>
    <row r="267" spans="1:41" ht="33.75" x14ac:dyDescent="0.2">
      <c r="A267" s="48" t="s">
        <v>43</v>
      </c>
      <c r="B267" s="48" t="s">
        <v>167</v>
      </c>
      <c r="C267" s="104" t="s">
        <v>567</v>
      </c>
      <c r="D267" s="53" t="s">
        <v>563</v>
      </c>
      <c r="E267" s="114">
        <v>2</v>
      </c>
      <c r="F267" s="117" t="s">
        <v>205</v>
      </c>
      <c r="G267" s="124" t="s">
        <v>568</v>
      </c>
      <c r="H267" s="124" t="s">
        <v>117</v>
      </c>
      <c r="I267" s="119">
        <v>2</v>
      </c>
      <c r="J267" s="121">
        <v>4370</v>
      </c>
      <c r="K267" s="121">
        <f t="shared" si="145"/>
        <v>8740</v>
      </c>
      <c r="L267" s="81" t="s">
        <v>121</v>
      </c>
      <c r="M267" s="78" t="s">
        <v>41</v>
      </c>
      <c r="N267" s="78" t="s">
        <v>172</v>
      </c>
      <c r="O267" s="78" t="s">
        <v>32</v>
      </c>
      <c r="Q267" s="51"/>
      <c r="R267" s="51">
        <v>0.5</v>
      </c>
      <c r="T267" s="51">
        <v>0.5</v>
      </c>
      <c r="U267" s="51"/>
      <c r="W267" s="51">
        <v>0.5</v>
      </c>
      <c r="X267" s="51"/>
      <c r="Y267" s="51">
        <v>0.5</v>
      </c>
      <c r="Z267" s="51"/>
      <c r="AA267" s="51"/>
      <c r="AB267" s="58">
        <f t="shared" si="130"/>
        <v>2</v>
      </c>
      <c r="AC267" s="60">
        <f t="shared" si="131"/>
        <v>0</v>
      </c>
      <c r="AD267" s="60">
        <f t="shared" si="132"/>
        <v>0</v>
      </c>
      <c r="AE267" s="60">
        <f t="shared" si="133"/>
        <v>2185</v>
      </c>
      <c r="AF267" s="60">
        <f t="shared" si="134"/>
        <v>0</v>
      </c>
      <c r="AG267" s="60">
        <f t="shared" si="135"/>
        <v>2185</v>
      </c>
      <c r="AH267" s="60">
        <f t="shared" si="136"/>
        <v>0</v>
      </c>
      <c r="AI267" s="60">
        <f t="shared" si="137"/>
        <v>0</v>
      </c>
      <c r="AJ267" s="60">
        <f t="shared" si="138"/>
        <v>2185</v>
      </c>
      <c r="AK267" s="60">
        <f t="shared" si="139"/>
        <v>0</v>
      </c>
      <c r="AL267" s="60">
        <f t="shared" si="140"/>
        <v>2185</v>
      </c>
      <c r="AM267" s="60">
        <f t="shared" si="141"/>
        <v>0</v>
      </c>
      <c r="AN267" s="60">
        <f t="shared" si="142"/>
        <v>0</v>
      </c>
      <c r="AO267" s="60">
        <f t="shared" si="143"/>
        <v>8740</v>
      </c>
    </row>
    <row r="268" spans="1:41" ht="33.75" x14ac:dyDescent="0.2">
      <c r="A268" s="48" t="s">
        <v>43</v>
      </c>
      <c r="B268" s="48" t="s">
        <v>167</v>
      </c>
      <c r="C268" s="104" t="s">
        <v>569</v>
      </c>
      <c r="D268" s="53" t="s">
        <v>563</v>
      </c>
      <c r="E268" s="114">
        <v>1</v>
      </c>
      <c r="F268" s="117" t="s">
        <v>205</v>
      </c>
      <c r="G268" s="124" t="s">
        <v>570</v>
      </c>
      <c r="H268" s="124" t="s">
        <v>117</v>
      </c>
      <c r="I268" s="119">
        <v>1</v>
      </c>
      <c r="J268" s="121">
        <v>3050.01</v>
      </c>
      <c r="K268" s="121">
        <f t="shared" si="145"/>
        <v>3050.01</v>
      </c>
      <c r="L268" s="81" t="s">
        <v>121</v>
      </c>
      <c r="M268" s="78" t="s">
        <v>41</v>
      </c>
      <c r="N268" s="78" t="s">
        <v>172</v>
      </c>
      <c r="O268" s="78" t="s">
        <v>32</v>
      </c>
      <c r="Q268" s="51"/>
      <c r="R268" s="51">
        <v>0.25</v>
      </c>
      <c r="T268" s="51">
        <v>0.25</v>
      </c>
      <c r="U268" s="51"/>
      <c r="W268" s="51">
        <v>0.25</v>
      </c>
      <c r="X268" s="51"/>
      <c r="Y268" s="51">
        <v>0.25</v>
      </c>
      <c r="Z268" s="51"/>
      <c r="AA268" s="51"/>
      <c r="AB268" s="58">
        <f t="shared" si="130"/>
        <v>1</v>
      </c>
      <c r="AC268" s="60">
        <f t="shared" si="131"/>
        <v>0</v>
      </c>
      <c r="AD268" s="60">
        <f t="shared" si="132"/>
        <v>0</v>
      </c>
      <c r="AE268" s="60">
        <f t="shared" si="133"/>
        <v>762.50250000000005</v>
      </c>
      <c r="AF268" s="60">
        <f t="shared" si="134"/>
        <v>0</v>
      </c>
      <c r="AG268" s="60">
        <f t="shared" si="135"/>
        <v>762.50250000000005</v>
      </c>
      <c r="AH268" s="60">
        <f t="shared" si="136"/>
        <v>0</v>
      </c>
      <c r="AI268" s="60">
        <f t="shared" si="137"/>
        <v>0</v>
      </c>
      <c r="AJ268" s="60">
        <f t="shared" si="138"/>
        <v>762.50250000000005</v>
      </c>
      <c r="AK268" s="60">
        <f t="shared" si="139"/>
        <v>0</v>
      </c>
      <c r="AL268" s="60">
        <f t="shared" si="140"/>
        <v>762.50250000000005</v>
      </c>
      <c r="AM268" s="60">
        <f t="shared" si="141"/>
        <v>0</v>
      </c>
      <c r="AN268" s="60">
        <f t="shared" si="142"/>
        <v>0</v>
      </c>
      <c r="AO268" s="60">
        <f t="shared" si="143"/>
        <v>3050.01</v>
      </c>
    </row>
    <row r="269" spans="1:41" ht="33.75" x14ac:dyDescent="0.2">
      <c r="A269" s="48" t="s">
        <v>43</v>
      </c>
      <c r="B269" s="48" t="s">
        <v>167</v>
      </c>
      <c r="C269" s="104" t="s">
        <v>571</v>
      </c>
      <c r="D269" s="53" t="s">
        <v>563</v>
      </c>
      <c r="E269" s="114">
        <v>1</v>
      </c>
      <c r="F269" s="117" t="s">
        <v>205</v>
      </c>
      <c r="G269" s="124" t="s">
        <v>572</v>
      </c>
      <c r="H269" s="124" t="s">
        <v>117</v>
      </c>
      <c r="I269" s="119">
        <v>1</v>
      </c>
      <c r="J269" s="121">
        <v>3050.01</v>
      </c>
      <c r="K269" s="121">
        <f t="shared" si="145"/>
        <v>3050.01</v>
      </c>
      <c r="L269" s="81" t="s">
        <v>121</v>
      </c>
      <c r="M269" s="78" t="s">
        <v>41</v>
      </c>
      <c r="N269" s="78" t="s">
        <v>172</v>
      </c>
      <c r="O269" s="78" t="s">
        <v>32</v>
      </c>
      <c r="Q269" s="51"/>
      <c r="R269" s="51">
        <v>0.25</v>
      </c>
      <c r="T269" s="51">
        <v>0.25</v>
      </c>
      <c r="U269" s="51"/>
      <c r="W269" s="51">
        <v>0.25</v>
      </c>
      <c r="X269" s="51"/>
      <c r="Y269" s="51">
        <v>0.25</v>
      </c>
      <c r="Z269" s="51"/>
      <c r="AA269" s="51"/>
      <c r="AB269" s="58">
        <f t="shared" si="130"/>
        <v>1</v>
      </c>
      <c r="AC269" s="60">
        <f t="shared" si="131"/>
        <v>0</v>
      </c>
      <c r="AD269" s="60">
        <f t="shared" si="132"/>
        <v>0</v>
      </c>
      <c r="AE269" s="60">
        <f t="shared" si="133"/>
        <v>762.50250000000005</v>
      </c>
      <c r="AF269" s="60">
        <f t="shared" si="134"/>
        <v>0</v>
      </c>
      <c r="AG269" s="60">
        <f t="shared" si="135"/>
        <v>762.50250000000005</v>
      </c>
      <c r="AH269" s="60">
        <f t="shared" si="136"/>
        <v>0</v>
      </c>
      <c r="AI269" s="60">
        <f t="shared" si="137"/>
        <v>0</v>
      </c>
      <c r="AJ269" s="60">
        <f t="shared" si="138"/>
        <v>762.50250000000005</v>
      </c>
      <c r="AK269" s="60">
        <f t="shared" si="139"/>
        <v>0</v>
      </c>
      <c r="AL269" s="60">
        <f t="shared" si="140"/>
        <v>762.50250000000005</v>
      </c>
      <c r="AM269" s="60">
        <f t="shared" si="141"/>
        <v>0</v>
      </c>
      <c r="AN269" s="60">
        <f t="shared" si="142"/>
        <v>0</v>
      </c>
      <c r="AO269" s="60">
        <f t="shared" si="143"/>
        <v>3050.01</v>
      </c>
    </row>
    <row r="270" spans="1:41" ht="33.75" x14ac:dyDescent="0.2">
      <c r="A270" s="48" t="s">
        <v>43</v>
      </c>
      <c r="B270" s="48" t="s">
        <v>167</v>
      </c>
      <c r="C270" s="104" t="s">
        <v>573</v>
      </c>
      <c r="D270" s="53" t="s">
        <v>563</v>
      </c>
      <c r="E270" s="114">
        <v>5</v>
      </c>
      <c r="F270" s="117" t="s">
        <v>205</v>
      </c>
      <c r="G270" s="124" t="s">
        <v>574</v>
      </c>
      <c r="H270" s="124" t="s">
        <v>117</v>
      </c>
      <c r="I270" s="119">
        <v>5</v>
      </c>
      <c r="J270" s="121">
        <v>4267.7767000000003</v>
      </c>
      <c r="K270" s="121">
        <f t="shared" si="145"/>
        <v>21338.883500000004</v>
      </c>
      <c r="L270" s="81" t="s">
        <v>121</v>
      </c>
      <c r="M270" s="78" t="s">
        <v>41</v>
      </c>
      <c r="N270" s="78" t="s">
        <v>172</v>
      </c>
      <c r="O270" s="78" t="s">
        <v>32</v>
      </c>
      <c r="Q270" s="51"/>
      <c r="R270" s="51">
        <v>1.25</v>
      </c>
      <c r="T270" s="51">
        <v>1.25</v>
      </c>
      <c r="U270" s="51"/>
      <c r="W270" s="51">
        <v>1.25</v>
      </c>
      <c r="X270" s="51"/>
      <c r="Y270" s="51">
        <v>1.25</v>
      </c>
      <c r="Z270" s="51"/>
      <c r="AA270" s="51"/>
      <c r="AB270" s="58">
        <f t="shared" si="130"/>
        <v>5</v>
      </c>
      <c r="AC270" s="60">
        <f t="shared" si="131"/>
        <v>0</v>
      </c>
      <c r="AD270" s="60">
        <f t="shared" si="132"/>
        <v>0</v>
      </c>
      <c r="AE270" s="60">
        <f t="shared" si="133"/>
        <v>5334.7208750000009</v>
      </c>
      <c r="AF270" s="60">
        <f t="shared" si="134"/>
        <v>0</v>
      </c>
      <c r="AG270" s="60">
        <f t="shared" si="135"/>
        <v>5334.7208750000009</v>
      </c>
      <c r="AH270" s="60">
        <f t="shared" si="136"/>
        <v>0</v>
      </c>
      <c r="AI270" s="60">
        <f t="shared" si="137"/>
        <v>0</v>
      </c>
      <c r="AJ270" s="60">
        <f t="shared" si="138"/>
        <v>5334.7208750000009</v>
      </c>
      <c r="AK270" s="60">
        <f t="shared" si="139"/>
        <v>0</v>
      </c>
      <c r="AL270" s="60">
        <f t="shared" si="140"/>
        <v>5334.7208750000009</v>
      </c>
      <c r="AM270" s="60">
        <f t="shared" si="141"/>
        <v>0</v>
      </c>
      <c r="AN270" s="60">
        <f t="shared" si="142"/>
        <v>0</v>
      </c>
      <c r="AO270" s="60">
        <f t="shared" si="143"/>
        <v>21338.883500000004</v>
      </c>
    </row>
    <row r="271" spans="1:41" ht="33.75" x14ac:dyDescent="0.2">
      <c r="A271" s="48" t="s">
        <v>43</v>
      </c>
      <c r="B271" s="48" t="s">
        <v>167</v>
      </c>
      <c r="C271" s="104" t="s">
        <v>575</v>
      </c>
      <c r="D271" s="53" t="s">
        <v>563</v>
      </c>
      <c r="E271" s="114">
        <v>6</v>
      </c>
      <c r="F271" s="117" t="s">
        <v>205</v>
      </c>
      <c r="G271" s="124" t="s">
        <v>574</v>
      </c>
      <c r="H271" s="124" t="s">
        <v>117</v>
      </c>
      <c r="I271" s="119">
        <v>6</v>
      </c>
      <c r="J271" s="121">
        <v>4699.9399999999996</v>
      </c>
      <c r="K271" s="121">
        <f t="shared" si="145"/>
        <v>28199.64</v>
      </c>
      <c r="L271" s="81" t="s">
        <v>121</v>
      </c>
      <c r="M271" s="78" t="s">
        <v>41</v>
      </c>
      <c r="N271" s="78" t="s">
        <v>172</v>
      </c>
      <c r="O271" s="78" t="s">
        <v>32</v>
      </c>
      <c r="Q271" s="51"/>
      <c r="R271" s="51">
        <v>1.5</v>
      </c>
      <c r="T271" s="51">
        <v>1.5</v>
      </c>
      <c r="U271" s="51"/>
      <c r="W271" s="51">
        <v>1.5</v>
      </c>
      <c r="X271" s="51"/>
      <c r="Y271" s="51">
        <v>1.5</v>
      </c>
      <c r="Z271" s="51"/>
      <c r="AA271" s="51"/>
      <c r="AB271" s="58">
        <f t="shared" si="130"/>
        <v>6</v>
      </c>
      <c r="AC271" s="60">
        <f t="shared" si="131"/>
        <v>0</v>
      </c>
      <c r="AD271" s="60">
        <f t="shared" si="132"/>
        <v>0</v>
      </c>
      <c r="AE271" s="60">
        <f t="shared" si="133"/>
        <v>7049.91</v>
      </c>
      <c r="AF271" s="60">
        <f t="shared" si="134"/>
        <v>0</v>
      </c>
      <c r="AG271" s="60">
        <f t="shared" si="135"/>
        <v>7049.91</v>
      </c>
      <c r="AH271" s="60">
        <f t="shared" si="136"/>
        <v>0</v>
      </c>
      <c r="AI271" s="60">
        <f t="shared" si="137"/>
        <v>0</v>
      </c>
      <c r="AJ271" s="60">
        <f t="shared" si="138"/>
        <v>7049.91</v>
      </c>
      <c r="AK271" s="60">
        <f t="shared" si="139"/>
        <v>0</v>
      </c>
      <c r="AL271" s="60">
        <f t="shared" si="140"/>
        <v>7049.91</v>
      </c>
      <c r="AM271" s="60">
        <f t="shared" si="141"/>
        <v>0</v>
      </c>
      <c r="AN271" s="60">
        <f t="shared" si="142"/>
        <v>0</v>
      </c>
      <c r="AO271" s="60">
        <f t="shared" si="143"/>
        <v>28199.64</v>
      </c>
    </row>
    <row r="272" spans="1:41" ht="33.75" x14ac:dyDescent="0.2">
      <c r="A272" s="48" t="s">
        <v>43</v>
      </c>
      <c r="B272" s="48" t="s">
        <v>167</v>
      </c>
      <c r="C272" s="104" t="s">
        <v>576</v>
      </c>
      <c r="D272" s="53" t="s">
        <v>563</v>
      </c>
      <c r="E272" s="114">
        <v>6</v>
      </c>
      <c r="F272" s="117" t="s">
        <v>205</v>
      </c>
      <c r="G272" s="124" t="s">
        <v>577</v>
      </c>
      <c r="H272" s="124" t="s">
        <v>117</v>
      </c>
      <c r="I272" s="119">
        <v>6</v>
      </c>
      <c r="J272" s="121">
        <v>6079.9147000000003</v>
      </c>
      <c r="K272" s="121">
        <f t="shared" si="145"/>
        <v>36479.4882</v>
      </c>
      <c r="L272" s="81" t="s">
        <v>121</v>
      </c>
      <c r="M272" s="78" t="s">
        <v>41</v>
      </c>
      <c r="N272" s="78" t="s">
        <v>172</v>
      </c>
      <c r="O272" s="78" t="s">
        <v>32</v>
      </c>
      <c r="Q272" s="51"/>
      <c r="R272" s="51">
        <v>1.5</v>
      </c>
      <c r="T272" s="51">
        <v>1.5</v>
      </c>
      <c r="U272" s="51"/>
      <c r="W272" s="51">
        <v>1.5</v>
      </c>
      <c r="X272" s="51"/>
      <c r="Y272" s="51">
        <v>1.5</v>
      </c>
      <c r="Z272" s="51"/>
      <c r="AA272" s="51"/>
      <c r="AB272" s="58">
        <f t="shared" si="130"/>
        <v>6</v>
      </c>
      <c r="AC272" s="60">
        <f t="shared" si="131"/>
        <v>0</v>
      </c>
      <c r="AD272" s="60">
        <f t="shared" si="132"/>
        <v>0</v>
      </c>
      <c r="AE272" s="60">
        <f t="shared" si="133"/>
        <v>9119.8720499999999</v>
      </c>
      <c r="AF272" s="60">
        <f t="shared" si="134"/>
        <v>0</v>
      </c>
      <c r="AG272" s="60">
        <f t="shared" si="135"/>
        <v>9119.8720499999999</v>
      </c>
      <c r="AH272" s="60">
        <f t="shared" si="136"/>
        <v>0</v>
      </c>
      <c r="AI272" s="60">
        <f t="shared" si="137"/>
        <v>0</v>
      </c>
      <c r="AJ272" s="60">
        <f t="shared" si="138"/>
        <v>9119.8720499999999</v>
      </c>
      <c r="AK272" s="60">
        <f t="shared" si="139"/>
        <v>0</v>
      </c>
      <c r="AL272" s="60">
        <f t="shared" si="140"/>
        <v>9119.8720499999999</v>
      </c>
      <c r="AM272" s="60">
        <f t="shared" si="141"/>
        <v>0</v>
      </c>
      <c r="AN272" s="60">
        <f t="shared" si="142"/>
        <v>0</v>
      </c>
      <c r="AO272" s="60">
        <f t="shared" si="143"/>
        <v>36479.4882</v>
      </c>
    </row>
    <row r="273" spans="1:41" s="125" customFormat="1" ht="33.75" x14ac:dyDescent="0.2">
      <c r="A273" s="48" t="s">
        <v>43</v>
      </c>
      <c r="B273" s="48" t="s">
        <v>167</v>
      </c>
      <c r="C273" s="104" t="s">
        <v>578</v>
      </c>
      <c r="D273" s="53" t="s">
        <v>563</v>
      </c>
      <c r="E273" s="114">
        <v>6</v>
      </c>
      <c r="F273" s="117" t="s">
        <v>205</v>
      </c>
      <c r="G273" s="124" t="s">
        <v>579</v>
      </c>
      <c r="H273" s="124" t="s">
        <v>117</v>
      </c>
      <c r="I273" s="119">
        <v>6</v>
      </c>
      <c r="J273" s="121">
        <v>6695.32</v>
      </c>
      <c r="K273" s="121">
        <f t="shared" si="145"/>
        <v>40171.919999999998</v>
      </c>
      <c r="L273" s="81" t="s">
        <v>121</v>
      </c>
      <c r="M273" s="78" t="s">
        <v>41</v>
      </c>
      <c r="N273" s="78" t="s">
        <v>172</v>
      </c>
      <c r="O273" s="78" t="s">
        <v>32</v>
      </c>
      <c r="Q273" s="51"/>
      <c r="R273" s="51">
        <v>1.5</v>
      </c>
      <c r="T273" s="51">
        <v>1.5</v>
      </c>
      <c r="U273" s="51"/>
      <c r="W273" s="51">
        <v>1.5</v>
      </c>
      <c r="X273" s="51"/>
      <c r="Y273" s="51">
        <v>1.5</v>
      </c>
      <c r="Z273" s="51"/>
      <c r="AA273" s="51"/>
      <c r="AB273" s="58">
        <f t="shared" si="130"/>
        <v>6</v>
      </c>
      <c r="AC273" s="60">
        <f t="shared" si="131"/>
        <v>0</v>
      </c>
      <c r="AD273" s="60">
        <f t="shared" si="132"/>
        <v>0</v>
      </c>
      <c r="AE273" s="60">
        <f t="shared" si="133"/>
        <v>10042.98</v>
      </c>
      <c r="AF273" s="60">
        <f t="shared" si="134"/>
        <v>0</v>
      </c>
      <c r="AG273" s="60">
        <f t="shared" si="135"/>
        <v>10042.98</v>
      </c>
      <c r="AH273" s="60">
        <f t="shared" si="136"/>
        <v>0</v>
      </c>
      <c r="AI273" s="60">
        <f t="shared" si="137"/>
        <v>0</v>
      </c>
      <c r="AJ273" s="60">
        <f t="shared" si="138"/>
        <v>10042.98</v>
      </c>
      <c r="AK273" s="60">
        <f t="shared" si="139"/>
        <v>0</v>
      </c>
      <c r="AL273" s="60">
        <f t="shared" si="140"/>
        <v>10042.98</v>
      </c>
      <c r="AM273" s="60">
        <f t="shared" si="141"/>
        <v>0</v>
      </c>
      <c r="AN273" s="60">
        <f t="shared" si="142"/>
        <v>0</v>
      </c>
      <c r="AO273" s="60">
        <f t="shared" si="143"/>
        <v>40171.919999999998</v>
      </c>
    </row>
    <row r="274" spans="1:41" s="125" customFormat="1" ht="33.75" x14ac:dyDescent="0.2">
      <c r="A274" s="48" t="s">
        <v>43</v>
      </c>
      <c r="B274" s="48" t="s">
        <v>167</v>
      </c>
      <c r="C274" s="104" t="s">
        <v>580</v>
      </c>
      <c r="D274" s="53" t="s">
        <v>563</v>
      </c>
      <c r="E274" s="114">
        <v>6</v>
      </c>
      <c r="F274" s="117" t="s">
        <v>205</v>
      </c>
      <c r="G274" s="124" t="s">
        <v>581</v>
      </c>
      <c r="H274" s="124" t="s">
        <v>117</v>
      </c>
      <c r="I274" s="119">
        <v>6</v>
      </c>
      <c r="J274" s="121">
        <v>6079.9147000000003</v>
      </c>
      <c r="K274" s="121">
        <f t="shared" si="145"/>
        <v>36479.4882</v>
      </c>
      <c r="L274" s="81" t="s">
        <v>121</v>
      </c>
      <c r="M274" s="78" t="s">
        <v>41</v>
      </c>
      <c r="N274" s="78" t="s">
        <v>172</v>
      </c>
      <c r="O274" s="78" t="s">
        <v>32</v>
      </c>
      <c r="Q274" s="51"/>
      <c r="R274" s="51">
        <v>1.5</v>
      </c>
      <c r="T274" s="51">
        <v>1.5</v>
      </c>
      <c r="U274" s="51"/>
      <c r="W274" s="51">
        <v>1.5</v>
      </c>
      <c r="X274" s="51"/>
      <c r="Y274" s="51">
        <v>1.5</v>
      </c>
      <c r="Z274" s="51"/>
      <c r="AA274" s="51"/>
      <c r="AB274" s="58">
        <f t="shared" si="130"/>
        <v>6</v>
      </c>
      <c r="AC274" s="60">
        <f t="shared" si="131"/>
        <v>0</v>
      </c>
      <c r="AD274" s="60">
        <f t="shared" si="132"/>
        <v>0</v>
      </c>
      <c r="AE274" s="60">
        <f t="shared" si="133"/>
        <v>9119.8720499999999</v>
      </c>
      <c r="AF274" s="60">
        <f t="shared" si="134"/>
        <v>0</v>
      </c>
      <c r="AG274" s="60">
        <f t="shared" si="135"/>
        <v>9119.8720499999999</v>
      </c>
      <c r="AH274" s="60">
        <f t="shared" si="136"/>
        <v>0</v>
      </c>
      <c r="AI274" s="60">
        <f t="shared" si="137"/>
        <v>0</v>
      </c>
      <c r="AJ274" s="60">
        <f t="shared" si="138"/>
        <v>9119.8720499999999</v>
      </c>
      <c r="AK274" s="60">
        <f t="shared" si="139"/>
        <v>0</v>
      </c>
      <c r="AL274" s="60">
        <f t="shared" si="140"/>
        <v>9119.8720499999999</v>
      </c>
      <c r="AM274" s="60">
        <f t="shared" si="141"/>
        <v>0</v>
      </c>
      <c r="AN274" s="60">
        <f t="shared" si="142"/>
        <v>0</v>
      </c>
      <c r="AO274" s="60">
        <f t="shared" si="143"/>
        <v>36479.4882</v>
      </c>
    </row>
    <row r="275" spans="1:41" s="125" customFormat="1" ht="33.75" x14ac:dyDescent="0.2">
      <c r="A275" s="48" t="s">
        <v>43</v>
      </c>
      <c r="B275" s="48" t="s">
        <v>167</v>
      </c>
      <c r="C275" s="104" t="s">
        <v>582</v>
      </c>
      <c r="D275" s="53" t="s">
        <v>563</v>
      </c>
      <c r="E275" s="114">
        <v>8</v>
      </c>
      <c r="F275" s="117" t="s">
        <v>205</v>
      </c>
      <c r="G275" s="124" t="s">
        <v>583</v>
      </c>
      <c r="H275" s="124" t="s">
        <v>117</v>
      </c>
      <c r="I275" s="119">
        <v>8</v>
      </c>
      <c r="J275" s="121">
        <v>6695.32</v>
      </c>
      <c r="K275" s="121">
        <f t="shared" si="145"/>
        <v>53562.559999999998</v>
      </c>
      <c r="L275" s="81" t="s">
        <v>121</v>
      </c>
      <c r="M275" s="78" t="s">
        <v>41</v>
      </c>
      <c r="N275" s="78" t="s">
        <v>172</v>
      </c>
      <c r="O275" s="78" t="s">
        <v>32</v>
      </c>
      <c r="Q275" s="51"/>
      <c r="R275" s="51">
        <v>2</v>
      </c>
      <c r="T275" s="51">
        <v>2</v>
      </c>
      <c r="U275" s="51"/>
      <c r="W275" s="51">
        <v>2</v>
      </c>
      <c r="X275" s="51"/>
      <c r="Y275" s="51">
        <v>2</v>
      </c>
      <c r="Z275" s="51"/>
      <c r="AA275" s="51"/>
      <c r="AB275" s="58">
        <f t="shared" si="130"/>
        <v>8</v>
      </c>
      <c r="AC275" s="60">
        <f t="shared" si="131"/>
        <v>0</v>
      </c>
      <c r="AD275" s="60">
        <f t="shared" si="132"/>
        <v>0</v>
      </c>
      <c r="AE275" s="60">
        <f t="shared" si="133"/>
        <v>13390.64</v>
      </c>
      <c r="AF275" s="60">
        <f t="shared" si="134"/>
        <v>0</v>
      </c>
      <c r="AG275" s="60">
        <f t="shared" si="135"/>
        <v>13390.64</v>
      </c>
      <c r="AH275" s="60">
        <f t="shared" si="136"/>
        <v>0</v>
      </c>
      <c r="AI275" s="60">
        <f t="shared" si="137"/>
        <v>0</v>
      </c>
      <c r="AJ275" s="60">
        <f t="shared" si="138"/>
        <v>13390.64</v>
      </c>
      <c r="AK275" s="60">
        <f t="shared" si="139"/>
        <v>0</v>
      </c>
      <c r="AL275" s="60">
        <f t="shared" si="140"/>
        <v>13390.64</v>
      </c>
      <c r="AM275" s="60">
        <f t="shared" si="141"/>
        <v>0</v>
      </c>
      <c r="AN275" s="60">
        <f t="shared" si="142"/>
        <v>0</v>
      </c>
      <c r="AO275" s="60">
        <f t="shared" si="143"/>
        <v>53562.559999999998</v>
      </c>
    </row>
    <row r="276" spans="1:41" s="125" customFormat="1" ht="33.75" x14ac:dyDescent="0.2">
      <c r="A276" s="48" t="s">
        <v>43</v>
      </c>
      <c r="B276" s="48" t="s">
        <v>167</v>
      </c>
      <c r="C276" s="104" t="s">
        <v>584</v>
      </c>
      <c r="D276" s="53" t="s">
        <v>563</v>
      </c>
      <c r="E276" s="114">
        <v>8</v>
      </c>
      <c r="F276" s="117" t="s">
        <v>205</v>
      </c>
      <c r="G276" s="124" t="s">
        <v>585</v>
      </c>
      <c r="H276" s="124" t="s">
        <v>117</v>
      </c>
      <c r="I276" s="119">
        <v>8</v>
      </c>
      <c r="J276" s="121">
        <v>6079.9147000000003</v>
      </c>
      <c r="K276" s="121">
        <f t="shared" si="145"/>
        <v>48639.317600000002</v>
      </c>
      <c r="L276" s="81" t="s">
        <v>121</v>
      </c>
      <c r="M276" s="78" t="s">
        <v>41</v>
      </c>
      <c r="N276" s="78" t="s">
        <v>172</v>
      </c>
      <c r="O276" s="78" t="s">
        <v>32</v>
      </c>
      <c r="Q276" s="51"/>
      <c r="R276" s="51">
        <v>2</v>
      </c>
      <c r="T276" s="51">
        <v>2</v>
      </c>
      <c r="U276" s="51"/>
      <c r="W276" s="51">
        <v>2</v>
      </c>
      <c r="X276" s="51"/>
      <c r="Y276" s="51">
        <v>2</v>
      </c>
      <c r="Z276" s="51"/>
      <c r="AA276" s="51"/>
      <c r="AB276" s="58">
        <f t="shared" si="130"/>
        <v>8</v>
      </c>
      <c r="AC276" s="60">
        <f t="shared" si="131"/>
        <v>0</v>
      </c>
      <c r="AD276" s="60">
        <f t="shared" si="132"/>
        <v>0</v>
      </c>
      <c r="AE276" s="60">
        <f t="shared" si="133"/>
        <v>12159.829400000001</v>
      </c>
      <c r="AF276" s="60">
        <f t="shared" si="134"/>
        <v>0</v>
      </c>
      <c r="AG276" s="60">
        <f t="shared" si="135"/>
        <v>12159.829400000001</v>
      </c>
      <c r="AH276" s="60">
        <f t="shared" si="136"/>
        <v>0</v>
      </c>
      <c r="AI276" s="60">
        <f t="shared" si="137"/>
        <v>0</v>
      </c>
      <c r="AJ276" s="60">
        <f t="shared" si="138"/>
        <v>12159.829400000001</v>
      </c>
      <c r="AK276" s="60">
        <f t="shared" si="139"/>
        <v>0</v>
      </c>
      <c r="AL276" s="60">
        <f t="shared" si="140"/>
        <v>12159.829400000001</v>
      </c>
      <c r="AM276" s="60">
        <f t="shared" si="141"/>
        <v>0</v>
      </c>
      <c r="AN276" s="60">
        <f t="shared" si="142"/>
        <v>0</v>
      </c>
      <c r="AO276" s="60">
        <f t="shared" si="143"/>
        <v>48639.317600000002</v>
      </c>
    </row>
    <row r="277" spans="1:41" s="125" customFormat="1" ht="33.75" x14ac:dyDescent="0.2">
      <c r="A277" s="48" t="s">
        <v>43</v>
      </c>
      <c r="B277" s="48" t="s">
        <v>167</v>
      </c>
      <c r="C277" s="104" t="s">
        <v>586</v>
      </c>
      <c r="D277" s="53" t="s">
        <v>563</v>
      </c>
      <c r="E277" s="114">
        <v>8</v>
      </c>
      <c r="F277" s="117" t="s">
        <v>205</v>
      </c>
      <c r="G277" s="124" t="s">
        <v>587</v>
      </c>
      <c r="H277" s="124" t="s">
        <v>117</v>
      </c>
      <c r="I277" s="119">
        <v>8</v>
      </c>
      <c r="J277" s="121">
        <v>6695.32</v>
      </c>
      <c r="K277" s="121">
        <f t="shared" si="145"/>
        <v>53562.559999999998</v>
      </c>
      <c r="L277" s="81" t="s">
        <v>121</v>
      </c>
      <c r="M277" s="78" t="s">
        <v>41</v>
      </c>
      <c r="N277" s="78" t="s">
        <v>172</v>
      </c>
      <c r="O277" s="78" t="s">
        <v>32</v>
      </c>
      <c r="Q277" s="51"/>
      <c r="R277" s="51">
        <v>2</v>
      </c>
      <c r="T277" s="51">
        <v>2</v>
      </c>
      <c r="U277" s="51"/>
      <c r="W277" s="51">
        <v>2</v>
      </c>
      <c r="X277" s="51"/>
      <c r="Y277" s="51">
        <v>2</v>
      </c>
      <c r="Z277" s="51"/>
      <c r="AA277" s="51"/>
      <c r="AB277" s="58">
        <f t="shared" si="130"/>
        <v>8</v>
      </c>
      <c r="AC277" s="60">
        <f t="shared" si="131"/>
        <v>0</v>
      </c>
      <c r="AD277" s="60">
        <f t="shared" si="132"/>
        <v>0</v>
      </c>
      <c r="AE277" s="60">
        <f t="shared" si="133"/>
        <v>13390.64</v>
      </c>
      <c r="AF277" s="60">
        <f t="shared" si="134"/>
        <v>0</v>
      </c>
      <c r="AG277" s="60">
        <f t="shared" si="135"/>
        <v>13390.64</v>
      </c>
      <c r="AH277" s="60">
        <f t="shared" si="136"/>
        <v>0</v>
      </c>
      <c r="AI277" s="60">
        <f t="shared" si="137"/>
        <v>0</v>
      </c>
      <c r="AJ277" s="60">
        <f t="shared" si="138"/>
        <v>13390.64</v>
      </c>
      <c r="AK277" s="60">
        <f t="shared" si="139"/>
        <v>0</v>
      </c>
      <c r="AL277" s="60">
        <f t="shared" si="140"/>
        <v>13390.64</v>
      </c>
      <c r="AM277" s="60">
        <f t="shared" si="141"/>
        <v>0</v>
      </c>
      <c r="AN277" s="60">
        <f t="shared" si="142"/>
        <v>0</v>
      </c>
      <c r="AO277" s="60">
        <f t="shared" si="143"/>
        <v>53562.559999999998</v>
      </c>
    </row>
    <row r="278" spans="1:41" s="125" customFormat="1" ht="33.75" x14ac:dyDescent="0.2">
      <c r="A278" s="48" t="s">
        <v>43</v>
      </c>
      <c r="B278" s="48" t="s">
        <v>167</v>
      </c>
      <c r="C278" s="104" t="s">
        <v>588</v>
      </c>
      <c r="D278" s="53" t="s">
        <v>563</v>
      </c>
      <c r="E278" s="114">
        <v>1</v>
      </c>
      <c r="F278" s="117" t="s">
        <v>205</v>
      </c>
      <c r="G278" s="124" t="s">
        <v>589</v>
      </c>
      <c r="H278" s="124" t="s">
        <v>117</v>
      </c>
      <c r="I278" s="119">
        <v>1</v>
      </c>
      <c r="J278" s="121">
        <v>10599.99</v>
      </c>
      <c r="K278" s="121">
        <f t="shared" si="145"/>
        <v>10599.99</v>
      </c>
      <c r="L278" s="81" t="s">
        <v>121</v>
      </c>
      <c r="M278" s="78" t="s">
        <v>41</v>
      </c>
      <c r="N278" s="78" t="s">
        <v>172</v>
      </c>
      <c r="O278" s="78" t="s">
        <v>32</v>
      </c>
      <c r="Q278" s="51"/>
      <c r="R278" s="51">
        <v>0.25</v>
      </c>
      <c r="T278" s="51">
        <v>0.25</v>
      </c>
      <c r="U278" s="51"/>
      <c r="W278" s="51">
        <v>0.25</v>
      </c>
      <c r="X278" s="51"/>
      <c r="Y278" s="51">
        <v>0.25</v>
      </c>
      <c r="Z278" s="51"/>
      <c r="AA278" s="51"/>
      <c r="AB278" s="58">
        <f t="shared" si="130"/>
        <v>1</v>
      </c>
      <c r="AC278" s="60">
        <f t="shared" si="131"/>
        <v>0</v>
      </c>
      <c r="AD278" s="60">
        <f t="shared" si="132"/>
        <v>0</v>
      </c>
      <c r="AE278" s="60">
        <f t="shared" si="133"/>
        <v>2649.9974999999999</v>
      </c>
      <c r="AF278" s="60">
        <f t="shared" si="134"/>
        <v>0</v>
      </c>
      <c r="AG278" s="60">
        <f t="shared" si="135"/>
        <v>2649.9974999999999</v>
      </c>
      <c r="AH278" s="60">
        <f t="shared" si="136"/>
        <v>0</v>
      </c>
      <c r="AI278" s="60">
        <f t="shared" si="137"/>
        <v>0</v>
      </c>
      <c r="AJ278" s="60">
        <f t="shared" si="138"/>
        <v>2649.9974999999999</v>
      </c>
      <c r="AK278" s="60">
        <f t="shared" si="139"/>
        <v>0</v>
      </c>
      <c r="AL278" s="60">
        <f t="shared" si="140"/>
        <v>2649.9974999999999</v>
      </c>
      <c r="AM278" s="60">
        <f t="shared" si="141"/>
        <v>0</v>
      </c>
      <c r="AN278" s="60">
        <f t="shared" si="142"/>
        <v>0</v>
      </c>
      <c r="AO278" s="60">
        <f t="shared" si="143"/>
        <v>10599.99</v>
      </c>
    </row>
    <row r="279" spans="1:41" s="125" customFormat="1" ht="33.75" x14ac:dyDescent="0.2">
      <c r="A279" s="48" t="s">
        <v>43</v>
      </c>
      <c r="B279" s="48" t="s">
        <v>167</v>
      </c>
      <c r="C279" s="104" t="s">
        <v>590</v>
      </c>
      <c r="D279" s="53" t="s">
        <v>563</v>
      </c>
      <c r="E279" s="114">
        <v>2</v>
      </c>
      <c r="F279" s="117" t="s">
        <v>205</v>
      </c>
      <c r="G279" s="124" t="s">
        <v>591</v>
      </c>
      <c r="H279" s="124" t="s">
        <v>117</v>
      </c>
      <c r="I279" s="119">
        <v>2</v>
      </c>
      <c r="J279" s="121">
        <v>12399.44</v>
      </c>
      <c r="K279" s="121">
        <f t="shared" si="145"/>
        <v>24798.880000000001</v>
      </c>
      <c r="L279" s="81" t="s">
        <v>121</v>
      </c>
      <c r="M279" s="78" t="s">
        <v>41</v>
      </c>
      <c r="N279" s="78" t="s">
        <v>172</v>
      </c>
      <c r="O279" s="78" t="s">
        <v>32</v>
      </c>
      <c r="Q279" s="51"/>
      <c r="R279" s="51">
        <v>0.5</v>
      </c>
      <c r="T279" s="51">
        <v>0.5</v>
      </c>
      <c r="U279" s="51"/>
      <c r="W279" s="51">
        <v>0.5</v>
      </c>
      <c r="X279" s="51"/>
      <c r="Y279" s="51">
        <v>0.5</v>
      </c>
      <c r="Z279" s="51"/>
      <c r="AA279" s="51"/>
      <c r="AB279" s="58">
        <f t="shared" si="130"/>
        <v>2</v>
      </c>
      <c r="AC279" s="60">
        <f t="shared" si="131"/>
        <v>0</v>
      </c>
      <c r="AD279" s="60">
        <f t="shared" si="132"/>
        <v>0</v>
      </c>
      <c r="AE279" s="60">
        <f t="shared" si="133"/>
        <v>6199.72</v>
      </c>
      <c r="AF279" s="60">
        <f t="shared" si="134"/>
        <v>0</v>
      </c>
      <c r="AG279" s="60">
        <f t="shared" si="135"/>
        <v>6199.72</v>
      </c>
      <c r="AH279" s="60">
        <f t="shared" si="136"/>
        <v>0</v>
      </c>
      <c r="AI279" s="60">
        <f t="shared" si="137"/>
        <v>0</v>
      </c>
      <c r="AJ279" s="60">
        <f t="shared" si="138"/>
        <v>6199.72</v>
      </c>
      <c r="AK279" s="60">
        <f t="shared" si="139"/>
        <v>0</v>
      </c>
      <c r="AL279" s="60">
        <f t="shared" si="140"/>
        <v>6199.72</v>
      </c>
      <c r="AM279" s="60">
        <f t="shared" si="141"/>
        <v>0</v>
      </c>
      <c r="AN279" s="60">
        <f t="shared" si="142"/>
        <v>0</v>
      </c>
      <c r="AO279" s="60">
        <f t="shared" si="143"/>
        <v>24798.880000000001</v>
      </c>
    </row>
    <row r="280" spans="1:41" ht="33.75" x14ac:dyDescent="0.2">
      <c r="A280" s="48" t="s">
        <v>43</v>
      </c>
      <c r="B280" s="48" t="s">
        <v>167</v>
      </c>
      <c r="C280" s="104" t="s">
        <v>592</v>
      </c>
      <c r="D280" s="53" t="s">
        <v>563</v>
      </c>
      <c r="E280" s="114">
        <v>2</v>
      </c>
      <c r="F280" s="117" t="s">
        <v>205</v>
      </c>
      <c r="G280" s="124" t="s">
        <v>591</v>
      </c>
      <c r="H280" s="124" t="s">
        <v>117</v>
      </c>
      <c r="I280" s="119">
        <v>2</v>
      </c>
      <c r="J280" s="121">
        <v>11262.42</v>
      </c>
      <c r="K280" s="121">
        <f t="shared" si="145"/>
        <v>22524.84</v>
      </c>
      <c r="L280" s="81" t="s">
        <v>121</v>
      </c>
      <c r="M280" s="78" t="s">
        <v>41</v>
      </c>
      <c r="N280" s="78" t="s">
        <v>172</v>
      </c>
      <c r="O280" s="78" t="s">
        <v>32</v>
      </c>
      <c r="Q280" s="51"/>
      <c r="R280" s="51">
        <v>0.5</v>
      </c>
      <c r="T280" s="51">
        <v>0.5</v>
      </c>
      <c r="U280" s="51"/>
      <c r="W280" s="51">
        <v>0.5</v>
      </c>
      <c r="X280" s="51"/>
      <c r="Y280" s="51">
        <v>0.5</v>
      </c>
      <c r="Z280" s="51"/>
      <c r="AA280" s="51"/>
      <c r="AB280" s="58">
        <f t="shared" si="130"/>
        <v>2</v>
      </c>
      <c r="AC280" s="60">
        <f t="shared" si="131"/>
        <v>0</v>
      </c>
      <c r="AD280" s="60">
        <f t="shared" si="132"/>
        <v>0</v>
      </c>
      <c r="AE280" s="60">
        <f t="shared" si="133"/>
        <v>5631.21</v>
      </c>
      <c r="AF280" s="60">
        <f t="shared" si="134"/>
        <v>0</v>
      </c>
      <c r="AG280" s="60">
        <f t="shared" si="135"/>
        <v>5631.21</v>
      </c>
      <c r="AH280" s="60">
        <f t="shared" si="136"/>
        <v>0</v>
      </c>
      <c r="AI280" s="60">
        <f t="shared" si="137"/>
        <v>0</v>
      </c>
      <c r="AJ280" s="60">
        <f t="shared" si="138"/>
        <v>5631.21</v>
      </c>
      <c r="AK280" s="60">
        <f t="shared" si="139"/>
        <v>0</v>
      </c>
      <c r="AL280" s="60">
        <f t="shared" si="140"/>
        <v>5631.21</v>
      </c>
      <c r="AM280" s="60">
        <f t="shared" si="141"/>
        <v>0</v>
      </c>
      <c r="AN280" s="60">
        <f t="shared" si="142"/>
        <v>0</v>
      </c>
      <c r="AO280" s="60">
        <f t="shared" si="143"/>
        <v>22524.84</v>
      </c>
    </row>
    <row r="281" spans="1:41" s="125" customFormat="1" ht="33.75" x14ac:dyDescent="0.2">
      <c r="A281" s="48" t="s">
        <v>43</v>
      </c>
      <c r="B281" s="48" t="s">
        <v>167</v>
      </c>
      <c r="C281" s="104" t="s">
        <v>593</v>
      </c>
      <c r="D281" s="53" t="s">
        <v>563</v>
      </c>
      <c r="E281" s="114">
        <v>2</v>
      </c>
      <c r="F281" s="117" t="s">
        <v>205</v>
      </c>
      <c r="G281" s="124" t="s">
        <v>594</v>
      </c>
      <c r="H281" s="124" t="s">
        <v>117</v>
      </c>
      <c r="I281" s="119">
        <v>2</v>
      </c>
      <c r="J281" s="121">
        <v>12399.44</v>
      </c>
      <c r="K281" s="121">
        <f t="shared" si="145"/>
        <v>24798.880000000001</v>
      </c>
      <c r="L281" s="81" t="s">
        <v>121</v>
      </c>
      <c r="M281" s="78" t="s">
        <v>41</v>
      </c>
      <c r="N281" s="78" t="s">
        <v>172</v>
      </c>
      <c r="O281" s="78" t="s">
        <v>32</v>
      </c>
      <c r="Q281" s="51"/>
      <c r="R281" s="51">
        <v>0.5</v>
      </c>
      <c r="T281" s="51">
        <v>0.5</v>
      </c>
      <c r="U281" s="51"/>
      <c r="W281" s="51">
        <v>0.5</v>
      </c>
      <c r="X281" s="51"/>
      <c r="Y281" s="51">
        <v>0.5</v>
      </c>
      <c r="Z281" s="51"/>
      <c r="AA281" s="51"/>
      <c r="AB281" s="58">
        <f t="shared" si="130"/>
        <v>2</v>
      </c>
      <c r="AC281" s="60">
        <f t="shared" si="131"/>
        <v>0</v>
      </c>
      <c r="AD281" s="60">
        <f t="shared" si="132"/>
        <v>0</v>
      </c>
      <c r="AE281" s="60">
        <f t="shared" si="133"/>
        <v>6199.72</v>
      </c>
      <c r="AF281" s="60">
        <f t="shared" si="134"/>
        <v>0</v>
      </c>
      <c r="AG281" s="60">
        <f t="shared" si="135"/>
        <v>6199.72</v>
      </c>
      <c r="AH281" s="60">
        <f t="shared" si="136"/>
        <v>0</v>
      </c>
      <c r="AI281" s="60">
        <f t="shared" si="137"/>
        <v>0</v>
      </c>
      <c r="AJ281" s="60">
        <f t="shared" si="138"/>
        <v>6199.72</v>
      </c>
      <c r="AK281" s="60">
        <f t="shared" si="139"/>
        <v>0</v>
      </c>
      <c r="AL281" s="60">
        <f t="shared" si="140"/>
        <v>6199.72</v>
      </c>
      <c r="AM281" s="60">
        <f t="shared" si="141"/>
        <v>0</v>
      </c>
      <c r="AN281" s="60">
        <f t="shared" si="142"/>
        <v>0</v>
      </c>
      <c r="AO281" s="60">
        <f t="shared" si="143"/>
        <v>24798.880000000001</v>
      </c>
    </row>
    <row r="282" spans="1:41" s="125" customFormat="1" ht="33.75" x14ac:dyDescent="0.2">
      <c r="A282" s="48" t="s">
        <v>43</v>
      </c>
      <c r="B282" s="48" t="s">
        <v>167</v>
      </c>
      <c r="C282" s="104" t="s">
        <v>595</v>
      </c>
      <c r="D282" s="53" t="s">
        <v>563</v>
      </c>
      <c r="E282" s="114">
        <v>1</v>
      </c>
      <c r="F282" s="117" t="s">
        <v>205</v>
      </c>
      <c r="G282" s="124" t="s">
        <v>596</v>
      </c>
      <c r="H282" s="124" t="s">
        <v>117</v>
      </c>
      <c r="I282" s="119">
        <v>1</v>
      </c>
      <c r="J282" s="121">
        <v>10599.99</v>
      </c>
      <c r="K282" s="121">
        <f t="shared" si="145"/>
        <v>10599.99</v>
      </c>
      <c r="L282" s="81" t="s">
        <v>121</v>
      </c>
      <c r="M282" s="78" t="s">
        <v>41</v>
      </c>
      <c r="N282" s="78" t="s">
        <v>172</v>
      </c>
      <c r="O282" s="78" t="s">
        <v>32</v>
      </c>
      <c r="Q282" s="51"/>
      <c r="R282" s="51">
        <v>0.25</v>
      </c>
      <c r="T282" s="51">
        <v>0.25</v>
      </c>
      <c r="U282" s="51"/>
      <c r="W282" s="51">
        <v>0.25</v>
      </c>
      <c r="X282" s="51"/>
      <c r="Y282" s="51">
        <v>0.25</v>
      </c>
      <c r="Z282" s="51"/>
      <c r="AA282" s="51"/>
      <c r="AB282" s="58">
        <f t="shared" si="130"/>
        <v>1</v>
      </c>
      <c r="AC282" s="60">
        <f t="shared" si="131"/>
        <v>0</v>
      </c>
      <c r="AD282" s="60">
        <f t="shared" si="132"/>
        <v>0</v>
      </c>
      <c r="AE282" s="60">
        <f t="shared" si="133"/>
        <v>2649.9974999999999</v>
      </c>
      <c r="AF282" s="60">
        <f t="shared" si="134"/>
        <v>0</v>
      </c>
      <c r="AG282" s="60">
        <f t="shared" si="135"/>
        <v>2649.9974999999999</v>
      </c>
      <c r="AH282" s="60">
        <f t="shared" si="136"/>
        <v>0</v>
      </c>
      <c r="AI282" s="60">
        <f t="shared" si="137"/>
        <v>0</v>
      </c>
      <c r="AJ282" s="60">
        <f t="shared" si="138"/>
        <v>2649.9974999999999</v>
      </c>
      <c r="AK282" s="60">
        <f t="shared" si="139"/>
        <v>0</v>
      </c>
      <c r="AL282" s="60">
        <f t="shared" si="140"/>
        <v>2649.9974999999999</v>
      </c>
      <c r="AM282" s="60">
        <f t="shared" si="141"/>
        <v>0</v>
      </c>
      <c r="AN282" s="60">
        <f t="shared" si="142"/>
        <v>0</v>
      </c>
      <c r="AO282" s="60">
        <f t="shared" si="143"/>
        <v>10599.99</v>
      </c>
    </row>
    <row r="283" spans="1:41" ht="33.75" x14ac:dyDescent="0.2">
      <c r="A283" s="48" t="s">
        <v>43</v>
      </c>
      <c r="B283" s="48" t="s">
        <v>167</v>
      </c>
      <c r="C283" s="104" t="s">
        <v>597</v>
      </c>
      <c r="D283" s="53" t="s">
        <v>563</v>
      </c>
      <c r="E283" s="114">
        <v>2</v>
      </c>
      <c r="F283" s="117" t="s">
        <v>205</v>
      </c>
      <c r="G283" s="124" t="s">
        <v>596</v>
      </c>
      <c r="H283" s="124" t="s">
        <v>117</v>
      </c>
      <c r="I283" s="119">
        <v>2</v>
      </c>
      <c r="J283" s="121">
        <v>12399.44</v>
      </c>
      <c r="K283" s="121">
        <f t="shared" si="145"/>
        <v>24798.880000000001</v>
      </c>
      <c r="L283" s="81" t="s">
        <v>121</v>
      </c>
      <c r="M283" s="78" t="s">
        <v>41</v>
      </c>
      <c r="N283" s="78" t="s">
        <v>172</v>
      </c>
      <c r="O283" s="78" t="s">
        <v>32</v>
      </c>
      <c r="Q283" s="51"/>
      <c r="R283" s="51">
        <v>0.5</v>
      </c>
      <c r="T283" s="51">
        <v>0.5</v>
      </c>
      <c r="U283" s="51"/>
      <c r="W283" s="51">
        <v>0.5</v>
      </c>
      <c r="X283" s="51"/>
      <c r="Y283" s="51">
        <v>0.5</v>
      </c>
      <c r="Z283" s="51"/>
      <c r="AA283" s="51"/>
      <c r="AB283" s="58">
        <f t="shared" ref="AB283:AB305" si="146">+SUM(P283:AA283)</f>
        <v>2</v>
      </c>
      <c r="AC283" s="60">
        <f t="shared" ref="AC283:AC305" si="147">+P283*J283</f>
        <v>0</v>
      </c>
      <c r="AD283" s="60">
        <f t="shared" ref="AD283:AD305" si="148">+Q283*J283</f>
        <v>0</v>
      </c>
      <c r="AE283" s="60">
        <f t="shared" ref="AE283:AE305" si="149">+R283*J283</f>
        <v>6199.72</v>
      </c>
      <c r="AF283" s="60">
        <f t="shared" ref="AF283:AF305" si="150">+S283*J283</f>
        <v>0</v>
      </c>
      <c r="AG283" s="60">
        <f t="shared" ref="AG283:AG305" si="151">+T283*J283</f>
        <v>6199.72</v>
      </c>
      <c r="AH283" s="60">
        <f t="shared" ref="AH283:AH305" si="152">+U283*J283</f>
        <v>0</v>
      </c>
      <c r="AI283" s="60">
        <f t="shared" ref="AI283:AI305" si="153">+V283*J283</f>
        <v>0</v>
      </c>
      <c r="AJ283" s="60">
        <f t="shared" ref="AJ283:AJ305" si="154">+W283*J283</f>
        <v>6199.72</v>
      </c>
      <c r="AK283" s="60">
        <f t="shared" ref="AK283:AK305" si="155">+X283*J283</f>
        <v>0</v>
      </c>
      <c r="AL283" s="60">
        <f t="shared" ref="AL283:AL305" si="156">+Y283*J283</f>
        <v>6199.72</v>
      </c>
      <c r="AM283" s="60">
        <f t="shared" ref="AM283:AM305" si="157">+Z283*J283</f>
        <v>0</v>
      </c>
      <c r="AN283" s="60">
        <f t="shared" ref="AN283:AN305" si="158">+AA283*J283</f>
        <v>0</v>
      </c>
      <c r="AO283" s="60">
        <f t="shared" ref="AO283:AO305" si="159">SUM(AC283:AN283)</f>
        <v>24798.880000000001</v>
      </c>
    </row>
    <row r="284" spans="1:41" ht="33.75" x14ac:dyDescent="0.2">
      <c r="A284" s="48" t="s">
        <v>43</v>
      </c>
      <c r="B284" s="48" t="s">
        <v>167</v>
      </c>
      <c r="C284" s="104" t="s">
        <v>598</v>
      </c>
      <c r="D284" s="53" t="s">
        <v>563</v>
      </c>
      <c r="E284" s="114">
        <v>3</v>
      </c>
      <c r="F284" s="117" t="s">
        <v>205</v>
      </c>
      <c r="G284" s="124" t="s">
        <v>596</v>
      </c>
      <c r="H284" s="124" t="s">
        <v>117</v>
      </c>
      <c r="I284" s="119">
        <v>3</v>
      </c>
      <c r="J284" s="121">
        <v>11262.415000000001</v>
      </c>
      <c r="K284" s="121">
        <f t="shared" si="145"/>
        <v>33787.245000000003</v>
      </c>
      <c r="L284" s="81" t="s">
        <v>121</v>
      </c>
      <c r="M284" s="78" t="s">
        <v>41</v>
      </c>
      <c r="N284" s="78" t="s">
        <v>172</v>
      </c>
      <c r="O284" s="78" t="s">
        <v>32</v>
      </c>
      <c r="Q284" s="51"/>
      <c r="R284" s="51">
        <v>0.75</v>
      </c>
      <c r="T284" s="51">
        <v>0.75</v>
      </c>
      <c r="U284" s="51"/>
      <c r="W284" s="51">
        <v>0.75</v>
      </c>
      <c r="X284" s="51"/>
      <c r="Y284" s="51">
        <v>0.75</v>
      </c>
      <c r="Z284" s="51"/>
      <c r="AA284" s="51"/>
      <c r="AB284" s="58">
        <f t="shared" si="146"/>
        <v>3</v>
      </c>
      <c r="AC284" s="60">
        <f t="shared" si="147"/>
        <v>0</v>
      </c>
      <c r="AD284" s="60">
        <f t="shared" si="148"/>
        <v>0</v>
      </c>
      <c r="AE284" s="60">
        <f t="shared" si="149"/>
        <v>8446.8112500000007</v>
      </c>
      <c r="AF284" s="60">
        <f t="shared" si="150"/>
        <v>0</v>
      </c>
      <c r="AG284" s="60">
        <f t="shared" si="151"/>
        <v>8446.8112500000007</v>
      </c>
      <c r="AH284" s="60">
        <f t="shared" si="152"/>
        <v>0</v>
      </c>
      <c r="AI284" s="60">
        <f t="shared" si="153"/>
        <v>0</v>
      </c>
      <c r="AJ284" s="60">
        <f t="shared" si="154"/>
        <v>8446.8112500000007</v>
      </c>
      <c r="AK284" s="60">
        <f t="shared" si="155"/>
        <v>0</v>
      </c>
      <c r="AL284" s="60">
        <f t="shared" si="156"/>
        <v>8446.8112500000007</v>
      </c>
      <c r="AM284" s="60">
        <f t="shared" si="157"/>
        <v>0</v>
      </c>
      <c r="AN284" s="60">
        <f t="shared" si="158"/>
        <v>0</v>
      </c>
      <c r="AO284" s="60">
        <f t="shared" si="159"/>
        <v>33787.245000000003</v>
      </c>
    </row>
    <row r="285" spans="1:41" ht="33.75" x14ac:dyDescent="0.2">
      <c r="A285" s="48" t="s">
        <v>43</v>
      </c>
      <c r="B285" s="48" t="s">
        <v>167</v>
      </c>
      <c r="C285" s="104" t="s">
        <v>599</v>
      </c>
      <c r="D285" s="53" t="s">
        <v>563</v>
      </c>
      <c r="E285" s="114">
        <v>2</v>
      </c>
      <c r="F285" s="117" t="s">
        <v>205</v>
      </c>
      <c r="G285" s="124" t="s">
        <v>600</v>
      </c>
      <c r="H285" s="124" t="s">
        <v>117</v>
      </c>
      <c r="I285" s="119">
        <v>2</v>
      </c>
      <c r="J285" s="121">
        <v>8329.619999999999</v>
      </c>
      <c r="K285" s="121">
        <f t="shared" si="145"/>
        <v>16659.239999999998</v>
      </c>
      <c r="L285" s="81" t="s">
        <v>121</v>
      </c>
      <c r="M285" s="78" t="s">
        <v>41</v>
      </c>
      <c r="N285" s="78" t="s">
        <v>172</v>
      </c>
      <c r="O285" s="78" t="s">
        <v>32</v>
      </c>
      <c r="Q285" s="51"/>
      <c r="R285" s="51">
        <v>0.5</v>
      </c>
      <c r="T285" s="51">
        <v>0.5</v>
      </c>
      <c r="U285" s="51"/>
      <c r="W285" s="51">
        <v>0.5</v>
      </c>
      <c r="X285" s="51"/>
      <c r="Y285" s="51">
        <v>0.5</v>
      </c>
      <c r="Z285" s="51"/>
      <c r="AA285" s="51"/>
      <c r="AB285" s="58">
        <f t="shared" si="146"/>
        <v>2</v>
      </c>
      <c r="AC285" s="60">
        <f t="shared" si="147"/>
        <v>0</v>
      </c>
      <c r="AD285" s="60">
        <f t="shared" si="148"/>
        <v>0</v>
      </c>
      <c r="AE285" s="60">
        <f t="shared" si="149"/>
        <v>4164.8099999999995</v>
      </c>
      <c r="AF285" s="60">
        <f t="shared" si="150"/>
        <v>0</v>
      </c>
      <c r="AG285" s="60">
        <f t="shared" si="151"/>
        <v>4164.8099999999995</v>
      </c>
      <c r="AH285" s="60">
        <f t="shared" si="152"/>
        <v>0</v>
      </c>
      <c r="AI285" s="60">
        <f t="shared" si="153"/>
        <v>0</v>
      </c>
      <c r="AJ285" s="60">
        <f t="shared" si="154"/>
        <v>4164.8099999999995</v>
      </c>
      <c r="AK285" s="60">
        <f t="shared" si="155"/>
        <v>0</v>
      </c>
      <c r="AL285" s="60">
        <f t="shared" si="156"/>
        <v>4164.8099999999995</v>
      </c>
      <c r="AM285" s="60">
        <f t="shared" si="157"/>
        <v>0</v>
      </c>
      <c r="AN285" s="60">
        <f t="shared" si="158"/>
        <v>0</v>
      </c>
      <c r="AO285" s="60">
        <f t="shared" si="159"/>
        <v>16659.239999999998</v>
      </c>
    </row>
    <row r="286" spans="1:41" ht="33.75" x14ac:dyDescent="0.2">
      <c r="A286" s="48" t="s">
        <v>43</v>
      </c>
      <c r="B286" s="48" t="s">
        <v>167</v>
      </c>
      <c r="C286" s="104" t="s">
        <v>601</v>
      </c>
      <c r="D286" s="53" t="s">
        <v>563</v>
      </c>
      <c r="E286" s="114">
        <v>3</v>
      </c>
      <c r="F286" s="117" t="s">
        <v>205</v>
      </c>
      <c r="G286" s="124" t="s">
        <v>602</v>
      </c>
      <c r="H286" s="124" t="s">
        <v>117</v>
      </c>
      <c r="I286" s="119">
        <v>3</v>
      </c>
      <c r="J286" s="121">
        <v>3173.42</v>
      </c>
      <c r="K286" s="121">
        <f t="shared" si="145"/>
        <v>9520.26</v>
      </c>
      <c r="L286" s="81" t="s">
        <v>121</v>
      </c>
      <c r="M286" s="78" t="s">
        <v>41</v>
      </c>
      <c r="N286" s="78" t="s">
        <v>172</v>
      </c>
      <c r="O286" s="78" t="s">
        <v>32</v>
      </c>
      <c r="Q286" s="51"/>
      <c r="R286" s="51">
        <v>0.75</v>
      </c>
      <c r="T286" s="51">
        <v>0.75</v>
      </c>
      <c r="U286" s="51"/>
      <c r="W286" s="51">
        <v>0.75</v>
      </c>
      <c r="X286" s="51"/>
      <c r="Y286" s="51">
        <v>0.75</v>
      </c>
      <c r="Z286" s="51"/>
      <c r="AA286" s="51"/>
      <c r="AB286" s="58">
        <f t="shared" si="146"/>
        <v>3</v>
      </c>
      <c r="AC286" s="60">
        <f t="shared" si="147"/>
        <v>0</v>
      </c>
      <c r="AD286" s="60">
        <f t="shared" si="148"/>
        <v>0</v>
      </c>
      <c r="AE286" s="60">
        <f t="shared" si="149"/>
        <v>2380.0650000000001</v>
      </c>
      <c r="AF286" s="60">
        <f t="shared" si="150"/>
        <v>0</v>
      </c>
      <c r="AG286" s="60">
        <f t="shared" si="151"/>
        <v>2380.0650000000001</v>
      </c>
      <c r="AH286" s="60">
        <f t="shared" si="152"/>
        <v>0</v>
      </c>
      <c r="AI286" s="60">
        <f t="shared" si="153"/>
        <v>0</v>
      </c>
      <c r="AJ286" s="60">
        <f t="shared" si="154"/>
        <v>2380.0650000000001</v>
      </c>
      <c r="AK286" s="60">
        <f t="shared" si="155"/>
        <v>0</v>
      </c>
      <c r="AL286" s="60">
        <f t="shared" si="156"/>
        <v>2380.0650000000001</v>
      </c>
      <c r="AM286" s="60">
        <f t="shared" si="157"/>
        <v>0</v>
      </c>
      <c r="AN286" s="60">
        <f t="shared" si="158"/>
        <v>0</v>
      </c>
      <c r="AO286" s="60">
        <f t="shared" si="159"/>
        <v>9520.26</v>
      </c>
    </row>
    <row r="287" spans="1:41" ht="33.75" x14ac:dyDescent="0.2">
      <c r="A287" s="48" t="s">
        <v>43</v>
      </c>
      <c r="B287" s="48" t="s">
        <v>167</v>
      </c>
      <c r="C287" s="104" t="s">
        <v>603</v>
      </c>
      <c r="D287" s="53" t="s">
        <v>563</v>
      </c>
      <c r="E287" s="114">
        <v>3</v>
      </c>
      <c r="F287" s="117" t="s">
        <v>205</v>
      </c>
      <c r="G287" s="124" t="s">
        <v>602</v>
      </c>
      <c r="H287" s="124" t="s">
        <v>117</v>
      </c>
      <c r="I287" s="119">
        <v>3</v>
      </c>
      <c r="J287" s="121">
        <v>3495.16</v>
      </c>
      <c r="K287" s="121">
        <f t="shared" si="145"/>
        <v>10485.48</v>
      </c>
      <c r="L287" s="81" t="s">
        <v>121</v>
      </c>
      <c r="M287" s="78" t="s">
        <v>41</v>
      </c>
      <c r="N287" s="78" t="s">
        <v>172</v>
      </c>
      <c r="O287" s="78" t="s">
        <v>32</v>
      </c>
      <c r="Q287" s="51"/>
      <c r="R287" s="51">
        <v>0.75</v>
      </c>
      <c r="T287" s="51">
        <v>0.75</v>
      </c>
      <c r="U287" s="51"/>
      <c r="W287" s="51">
        <v>0.75</v>
      </c>
      <c r="X287" s="51"/>
      <c r="Y287" s="51">
        <v>0.75</v>
      </c>
      <c r="Z287" s="51"/>
      <c r="AA287" s="51"/>
      <c r="AB287" s="58">
        <f t="shared" si="146"/>
        <v>3</v>
      </c>
      <c r="AC287" s="60">
        <f t="shared" si="147"/>
        <v>0</v>
      </c>
      <c r="AD287" s="60">
        <f t="shared" si="148"/>
        <v>0</v>
      </c>
      <c r="AE287" s="60">
        <f t="shared" si="149"/>
        <v>2621.37</v>
      </c>
      <c r="AF287" s="60">
        <f t="shared" si="150"/>
        <v>0</v>
      </c>
      <c r="AG287" s="60">
        <f t="shared" si="151"/>
        <v>2621.37</v>
      </c>
      <c r="AH287" s="60">
        <f t="shared" si="152"/>
        <v>0</v>
      </c>
      <c r="AI287" s="60">
        <f t="shared" si="153"/>
        <v>0</v>
      </c>
      <c r="AJ287" s="60">
        <f t="shared" si="154"/>
        <v>2621.37</v>
      </c>
      <c r="AK287" s="60">
        <f t="shared" si="155"/>
        <v>0</v>
      </c>
      <c r="AL287" s="60">
        <f t="shared" si="156"/>
        <v>2621.37</v>
      </c>
      <c r="AM287" s="60">
        <f t="shared" si="157"/>
        <v>0</v>
      </c>
      <c r="AN287" s="60">
        <f t="shared" si="158"/>
        <v>0</v>
      </c>
      <c r="AO287" s="60">
        <f t="shared" si="159"/>
        <v>10485.48</v>
      </c>
    </row>
    <row r="288" spans="1:41" ht="33.75" x14ac:dyDescent="0.2">
      <c r="A288" s="48" t="s">
        <v>43</v>
      </c>
      <c r="B288" s="48" t="s">
        <v>167</v>
      </c>
      <c r="C288" s="104" t="s">
        <v>604</v>
      </c>
      <c r="D288" s="53" t="s">
        <v>563</v>
      </c>
      <c r="E288" s="114">
        <v>4</v>
      </c>
      <c r="F288" s="117" t="s">
        <v>205</v>
      </c>
      <c r="G288" s="124" t="s">
        <v>605</v>
      </c>
      <c r="H288" s="124" t="s">
        <v>117</v>
      </c>
      <c r="I288" s="119">
        <v>4</v>
      </c>
      <c r="J288" s="121">
        <v>7714.9192000000785</v>
      </c>
      <c r="K288" s="121">
        <f t="shared" si="145"/>
        <v>30859.676800000314</v>
      </c>
      <c r="L288" s="81" t="s">
        <v>121</v>
      </c>
      <c r="M288" s="78" t="s">
        <v>41</v>
      </c>
      <c r="N288" s="78" t="s">
        <v>172</v>
      </c>
      <c r="O288" s="78" t="s">
        <v>32</v>
      </c>
      <c r="Q288" s="51"/>
      <c r="R288" s="51">
        <v>1</v>
      </c>
      <c r="T288" s="51">
        <v>1</v>
      </c>
      <c r="U288" s="51"/>
      <c r="W288" s="51">
        <v>1</v>
      </c>
      <c r="X288" s="51"/>
      <c r="Y288" s="51">
        <v>1</v>
      </c>
      <c r="Z288" s="51"/>
      <c r="AA288" s="51"/>
      <c r="AB288" s="58">
        <f t="shared" si="146"/>
        <v>4</v>
      </c>
      <c r="AC288" s="60">
        <f t="shared" si="147"/>
        <v>0</v>
      </c>
      <c r="AD288" s="60">
        <f t="shared" si="148"/>
        <v>0</v>
      </c>
      <c r="AE288" s="60">
        <f t="shared" si="149"/>
        <v>7714.9192000000785</v>
      </c>
      <c r="AF288" s="60">
        <f t="shared" si="150"/>
        <v>0</v>
      </c>
      <c r="AG288" s="60">
        <f t="shared" si="151"/>
        <v>7714.9192000000785</v>
      </c>
      <c r="AH288" s="60">
        <f t="shared" si="152"/>
        <v>0</v>
      </c>
      <c r="AI288" s="60">
        <f t="shared" si="153"/>
        <v>0</v>
      </c>
      <c r="AJ288" s="60">
        <f t="shared" si="154"/>
        <v>7714.9192000000785</v>
      </c>
      <c r="AK288" s="60">
        <f t="shared" si="155"/>
        <v>0</v>
      </c>
      <c r="AL288" s="60">
        <f t="shared" si="156"/>
        <v>7714.9192000000785</v>
      </c>
      <c r="AM288" s="60">
        <f t="shared" si="157"/>
        <v>0</v>
      </c>
      <c r="AN288" s="60">
        <f t="shared" si="158"/>
        <v>0</v>
      </c>
      <c r="AO288" s="60">
        <f t="shared" si="159"/>
        <v>30859.676800000314</v>
      </c>
    </row>
    <row r="289" spans="1:41" ht="33.75" x14ac:dyDescent="0.2">
      <c r="A289" s="48" t="s">
        <v>43</v>
      </c>
      <c r="B289" s="48" t="s">
        <v>167</v>
      </c>
      <c r="C289" s="104" t="s">
        <v>606</v>
      </c>
      <c r="D289" s="53" t="s">
        <v>563</v>
      </c>
      <c r="E289" s="114">
        <v>6</v>
      </c>
      <c r="F289" s="117" t="s">
        <v>205</v>
      </c>
      <c r="G289" s="124" t="s">
        <v>605</v>
      </c>
      <c r="H289" s="124" t="s">
        <v>117</v>
      </c>
      <c r="I289" s="119">
        <v>6</v>
      </c>
      <c r="J289" s="121">
        <v>8199.82</v>
      </c>
      <c r="K289" s="121">
        <f t="shared" si="145"/>
        <v>49198.92</v>
      </c>
      <c r="L289" s="81" t="s">
        <v>121</v>
      </c>
      <c r="M289" s="78" t="s">
        <v>41</v>
      </c>
      <c r="N289" s="78" t="s">
        <v>172</v>
      </c>
      <c r="O289" s="78" t="s">
        <v>32</v>
      </c>
      <c r="Q289" s="51"/>
      <c r="R289" s="51">
        <v>1.5</v>
      </c>
      <c r="T289" s="51">
        <v>1.5</v>
      </c>
      <c r="U289" s="51"/>
      <c r="W289" s="51">
        <v>1.5</v>
      </c>
      <c r="X289" s="51"/>
      <c r="Y289" s="51">
        <v>1.5</v>
      </c>
      <c r="Z289" s="51"/>
      <c r="AA289" s="51"/>
      <c r="AB289" s="58">
        <f t="shared" si="146"/>
        <v>6</v>
      </c>
      <c r="AC289" s="60">
        <f t="shared" si="147"/>
        <v>0</v>
      </c>
      <c r="AD289" s="60">
        <f t="shared" si="148"/>
        <v>0</v>
      </c>
      <c r="AE289" s="60">
        <f t="shared" si="149"/>
        <v>12299.73</v>
      </c>
      <c r="AF289" s="60">
        <f t="shared" si="150"/>
        <v>0</v>
      </c>
      <c r="AG289" s="60">
        <f t="shared" si="151"/>
        <v>12299.73</v>
      </c>
      <c r="AH289" s="60">
        <f t="shared" si="152"/>
        <v>0</v>
      </c>
      <c r="AI289" s="60">
        <f t="shared" si="153"/>
        <v>0</v>
      </c>
      <c r="AJ289" s="60">
        <f t="shared" si="154"/>
        <v>12299.73</v>
      </c>
      <c r="AK289" s="60">
        <f t="shared" si="155"/>
        <v>0</v>
      </c>
      <c r="AL289" s="60">
        <f t="shared" si="156"/>
        <v>12299.73</v>
      </c>
      <c r="AM289" s="60">
        <f t="shared" si="157"/>
        <v>0</v>
      </c>
      <c r="AN289" s="60">
        <f t="shared" si="158"/>
        <v>0</v>
      </c>
      <c r="AO289" s="60">
        <f t="shared" si="159"/>
        <v>49198.92</v>
      </c>
    </row>
    <row r="290" spans="1:41" ht="33.75" x14ac:dyDescent="0.2">
      <c r="A290" s="48" t="s">
        <v>43</v>
      </c>
      <c r="B290" s="48" t="s">
        <v>167</v>
      </c>
      <c r="C290" s="104" t="s">
        <v>607</v>
      </c>
      <c r="D290" s="53" t="s">
        <v>563</v>
      </c>
      <c r="E290" s="114">
        <v>6</v>
      </c>
      <c r="F290" s="117" t="s">
        <v>205</v>
      </c>
      <c r="G290" s="124" t="s">
        <v>608</v>
      </c>
      <c r="H290" s="124" t="s">
        <v>117</v>
      </c>
      <c r="I290" s="119">
        <v>6</v>
      </c>
      <c r="J290" s="121">
        <v>7248.5749999999998</v>
      </c>
      <c r="K290" s="121">
        <f t="shared" si="145"/>
        <v>43491.45</v>
      </c>
      <c r="L290" s="81" t="s">
        <v>121</v>
      </c>
      <c r="M290" s="78" t="s">
        <v>41</v>
      </c>
      <c r="N290" s="78" t="s">
        <v>172</v>
      </c>
      <c r="O290" s="78" t="s">
        <v>32</v>
      </c>
      <c r="Q290" s="51"/>
      <c r="R290" s="51">
        <v>1.5</v>
      </c>
      <c r="T290" s="51">
        <v>1.5</v>
      </c>
      <c r="U290" s="51"/>
      <c r="W290" s="51">
        <v>1.5</v>
      </c>
      <c r="X290" s="51"/>
      <c r="Y290" s="51">
        <v>1.5</v>
      </c>
      <c r="Z290" s="51"/>
      <c r="AA290" s="51"/>
      <c r="AB290" s="58">
        <f t="shared" si="146"/>
        <v>6</v>
      </c>
      <c r="AC290" s="60">
        <f t="shared" si="147"/>
        <v>0</v>
      </c>
      <c r="AD290" s="60">
        <f t="shared" si="148"/>
        <v>0</v>
      </c>
      <c r="AE290" s="60">
        <f t="shared" si="149"/>
        <v>10872.862499999999</v>
      </c>
      <c r="AF290" s="60">
        <f t="shared" si="150"/>
        <v>0</v>
      </c>
      <c r="AG290" s="60">
        <f t="shared" si="151"/>
        <v>10872.862499999999</v>
      </c>
      <c r="AH290" s="60">
        <f t="shared" si="152"/>
        <v>0</v>
      </c>
      <c r="AI290" s="60">
        <f t="shared" si="153"/>
        <v>0</v>
      </c>
      <c r="AJ290" s="60">
        <f t="shared" si="154"/>
        <v>10872.862499999999</v>
      </c>
      <c r="AK290" s="60">
        <f t="shared" si="155"/>
        <v>0</v>
      </c>
      <c r="AL290" s="60">
        <f t="shared" si="156"/>
        <v>10872.862499999999</v>
      </c>
      <c r="AM290" s="60">
        <f t="shared" si="157"/>
        <v>0</v>
      </c>
      <c r="AN290" s="60">
        <f t="shared" si="158"/>
        <v>0</v>
      </c>
      <c r="AO290" s="60">
        <f t="shared" si="159"/>
        <v>43491.45</v>
      </c>
    </row>
    <row r="291" spans="1:41" ht="33.75" x14ac:dyDescent="0.2">
      <c r="A291" s="48" t="s">
        <v>43</v>
      </c>
      <c r="B291" s="48" t="s">
        <v>167</v>
      </c>
      <c r="C291" s="104" t="s">
        <v>609</v>
      </c>
      <c r="D291" s="53" t="s">
        <v>563</v>
      </c>
      <c r="E291" s="114">
        <v>6</v>
      </c>
      <c r="F291" s="117" t="s">
        <v>205</v>
      </c>
      <c r="G291" s="124" t="s">
        <v>610</v>
      </c>
      <c r="H291" s="124" t="s">
        <v>117</v>
      </c>
      <c r="I291" s="119">
        <v>6</v>
      </c>
      <c r="J291" s="121">
        <v>9703.4825000000001</v>
      </c>
      <c r="K291" s="121">
        <f t="shared" si="145"/>
        <v>58220.895000000004</v>
      </c>
      <c r="L291" s="81" t="s">
        <v>121</v>
      </c>
      <c r="M291" s="78" t="s">
        <v>41</v>
      </c>
      <c r="N291" s="78" t="s">
        <v>172</v>
      </c>
      <c r="O291" s="78" t="s">
        <v>32</v>
      </c>
      <c r="Q291" s="51"/>
      <c r="R291" s="51">
        <v>1.5</v>
      </c>
      <c r="T291" s="51">
        <v>1.5</v>
      </c>
      <c r="U291" s="51"/>
      <c r="W291" s="51">
        <v>1.5</v>
      </c>
      <c r="X291" s="51"/>
      <c r="Y291" s="51">
        <v>1.5</v>
      </c>
      <c r="Z291" s="51"/>
      <c r="AA291" s="51"/>
      <c r="AB291" s="58">
        <f t="shared" si="146"/>
        <v>6</v>
      </c>
      <c r="AC291" s="60">
        <f t="shared" si="147"/>
        <v>0</v>
      </c>
      <c r="AD291" s="60">
        <f t="shared" si="148"/>
        <v>0</v>
      </c>
      <c r="AE291" s="60">
        <f t="shared" si="149"/>
        <v>14555.223750000001</v>
      </c>
      <c r="AF291" s="60">
        <f t="shared" si="150"/>
        <v>0</v>
      </c>
      <c r="AG291" s="60">
        <f t="shared" si="151"/>
        <v>14555.223750000001</v>
      </c>
      <c r="AH291" s="60">
        <f t="shared" si="152"/>
        <v>0</v>
      </c>
      <c r="AI291" s="60">
        <f t="shared" si="153"/>
        <v>0</v>
      </c>
      <c r="AJ291" s="60">
        <f t="shared" si="154"/>
        <v>14555.223750000001</v>
      </c>
      <c r="AK291" s="60">
        <f t="shared" si="155"/>
        <v>0</v>
      </c>
      <c r="AL291" s="60">
        <f t="shared" si="156"/>
        <v>14555.223750000001</v>
      </c>
      <c r="AM291" s="60">
        <f t="shared" si="157"/>
        <v>0</v>
      </c>
      <c r="AN291" s="60">
        <f t="shared" si="158"/>
        <v>0</v>
      </c>
      <c r="AO291" s="60">
        <f t="shared" si="159"/>
        <v>58220.895000000004</v>
      </c>
    </row>
    <row r="292" spans="1:41" ht="33.75" x14ac:dyDescent="0.2">
      <c r="A292" s="48" t="s">
        <v>43</v>
      </c>
      <c r="B292" s="48" t="s">
        <v>167</v>
      </c>
      <c r="C292" s="104" t="s">
        <v>611</v>
      </c>
      <c r="D292" s="53" t="s">
        <v>563</v>
      </c>
      <c r="E292" s="114">
        <v>6</v>
      </c>
      <c r="F292" s="117" t="s">
        <v>205</v>
      </c>
      <c r="G292" s="124" t="s">
        <v>612</v>
      </c>
      <c r="H292" s="124" t="s">
        <v>117</v>
      </c>
      <c r="I292" s="119">
        <v>6</v>
      </c>
      <c r="J292" s="121">
        <v>9703.4825000000001</v>
      </c>
      <c r="K292" s="121">
        <f t="shared" si="145"/>
        <v>58220.895000000004</v>
      </c>
      <c r="L292" s="81" t="s">
        <v>121</v>
      </c>
      <c r="M292" s="78" t="s">
        <v>41</v>
      </c>
      <c r="N292" s="78" t="s">
        <v>172</v>
      </c>
      <c r="O292" s="78" t="s">
        <v>32</v>
      </c>
      <c r="Q292" s="51"/>
      <c r="R292" s="51">
        <v>1.5</v>
      </c>
      <c r="T292" s="51">
        <v>1.5</v>
      </c>
      <c r="U292" s="51"/>
      <c r="W292" s="51">
        <v>1.5</v>
      </c>
      <c r="X292" s="51"/>
      <c r="Y292" s="51">
        <v>1.5</v>
      </c>
      <c r="Z292" s="51"/>
      <c r="AA292" s="51"/>
      <c r="AB292" s="58">
        <f t="shared" si="146"/>
        <v>6</v>
      </c>
      <c r="AC292" s="60">
        <f t="shared" si="147"/>
        <v>0</v>
      </c>
      <c r="AD292" s="60">
        <f t="shared" si="148"/>
        <v>0</v>
      </c>
      <c r="AE292" s="60">
        <f t="shared" si="149"/>
        <v>14555.223750000001</v>
      </c>
      <c r="AF292" s="60">
        <f t="shared" si="150"/>
        <v>0</v>
      </c>
      <c r="AG292" s="60">
        <f t="shared" si="151"/>
        <v>14555.223750000001</v>
      </c>
      <c r="AH292" s="60">
        <f t="shared" si="152"/>
        <v>0</v>
      </c>
      <c r="AI292" s="60">
        <f t="shared" si="153"/>
        <v>0</v>
      </c>
      <c r="AJ292" s="60">
        <f t="shared" si="154"/>
        <v>14555.223750000001</v>
      </c>
      <c r="AK292" s="60">
        <f t="shared" si="155"/>
        <v>0</v>
      </c>
      <c r="AL292" s="60">
        <f t="shared" si="156"/>
        <v>14555.223750000001</v>
      </c>
      <c r="AM292" s="60">
        <f t="shared" si="157"/>
        <v>0</v>
      </c>
      <c r="AN292" s="60">
        <f t="shared" si="158"/>
        <v>0</v>
      </c>
      <c r="AO292" s="60">
        <f t="shared" si="159"/>
        <v>58220.895000000004</v>
      </c>
    </row>
    <row r="293" spans="1:41" ht="33.75" x14ac:dyDescent="0.2">
      <c r="A293" s="48" t="s">
        <v>43</v>
      </c>
      <c r="B293" s="48" t="s">
        <v>167</v>
      </c>
      <c r="C293" s="104" t="s">
        <v>613</v>
      </c>
      <c r="D293" s="53" t="s">
        <v>563</v>
      </c>
      <c r="E293" s="114">
        <v>6</v>
      </c>
      <c r="F293" s="117" t="s">
        <v>205</v>
      </c>
      <c r="G293" s="124" t="s">
        <v>614</v>
      </c>
      <c r="H293" s="124" t="s">
        <v>117</v>
      </c>
      <c r="I293" s="119">
        <v>6</v>
      </c>
      <c r="J293" s="121">
        <v>9703.4825000000001</v>
      </c>
      <c r="K293" s="121">
        <f t="shared" si="145"/>
        <v>58220.895000000004</v>
      </c>
      <c r="L293" s="81" t="s">
        <v>121</v>
      </c>
      <c r="M293" s="78" t="s">
        <v>41</v>
      </c>
      <c r="N293" s="78" t="s">
        <v>172</v>
      </c>
      <c r="O293" s="78" t="s">
        <v>32</v>
      </c>
      <c r="Q293" s="51"/>
      <c r="R293" s="51">
        <v>1.5</v>
      </c>
      <c r="T293" s="51">
        <v>1.5</v>
      </c>
      <c r="U293" s="51"/>
      <c r="W293" s="51">
        <v>1.5</v>
      </c>
      <c r="X293" s="51"/>
      <c r="Y293" s="51">
        <v>1.5</v>
      </c>
      <c r="Z293" s="51"/>
      <c r="AA293" s="51"/>
      <c r="AB293" s="58">
        <f t="shared" si="146"/>
        <v>6</v>
      </c>
      <c r="AC293" s="60">
        <f t="shared" si="147"/>
        <v>0</v>
      </c>
      <c r="AD293" s="60">
        <f t="shared" si="148"/>
        <v>0</v>
      </c>
      <c r="AE293" s="60">
        <f t="shared" si="149"/>
        <v>14555.223750000001</v>
      </c>
      <c r="AF293" s="60">
        <f t="shared" si="150"/>
        <v>0</v>
      </c>
      <c r="AG293" s="60">
        <f t="shared" si="151"/>
        <v>14555.223750000001</v>
      </c>
      <c r="AH293" s="60">
        <f t="shared" si="152"/>
        <v>0</v>
      </c>
      <c r="AI293" s="60">
        <f t="shared" si="153"/>
        <v>0</v>
      </c>
      <c r="AJ293" s="60">
        <f t="shared" si="154"/>
        <v>14555.223750000001</v>
      </c>
      <c r="AK293" s="60">
        <f t="shared" si="155"/>
        <v>0</v>
      </c>
      <c r="AL293" s="60">
        <f t="shared" si="156"/>
        <v>14555.223750000001</v>
      </c>
      <c r="AM293" s="60">
        <f t="shared" si="157"/>
        <v>0</v>
      </c>
      <c r="AN293" s="60">
        <f t="shared" si="158"/>
        <v>0</v>
      </c>
      <c r="AO293" s="60">
        <f t="shared" si="159"/>
        <v>58220.895000000004</v>
      </c>
    </row>
    <row r="294" spans="1:41" ht="33.75" x14ac:dyDescent="0.2">
      <c r="A294" s="48" t="s">
        <v>43</v>
      </c>
      <c r="B294" s="48" t="s">
        <v>167</v>
      </c>
      <c r="C294" s="104" t="s">
        <v>615</v>
      </c>
      <c r="D294" s="53" t="s">
        <v>563</v>
      </c>
      <c r="E294" s="114">
        <v>6</v>
      </c>
      <c r="F294" s="117" t="s">
        <v>205</v>
      </c>
      <c r="G294" s="124" t="s">
        <v>616</v>
      </c>
      <c r="H294" s="124" t="s">
        <v>117</v>
      </c>
      <c r="I294" s="119">
        <v>6</v>
      </c>
      <c r="J294" s="121">
        <v>3370.08</v>
      </c>
      <c r="K294" s="121">
        <f t="shared" si="145"/>
        <v>20220.48</v>
      </c>
      <c r="L294" s="81" t="s">
        <v>121</v>
      </c>
      <c r="M294" s="78" t="s">
        <v>41</v>
      </c>
      <c r="N294" s="78" t="s">
        <v>172</v>
      </c>
      <c r="O294" s="78" t="s">
        <v>32</v>
      </c>
      <c r="Q294" s="51"/>
      <c r="R294" s="51">
        <v>1.5</v>
      </c>
      <c r="T294" s="51">
        <v>1.5</v>
      </c>
      <c r="U294" s="51"/>
      <c r="W294" s="51">
        <v>1.5</v>
      </c>
      <c r="X294" s="51"/>
      <c r="Y294" s="51">
        <v>1.5</v>
      </c>
      <c r="Z294" s="51"/>
      <c r="AA294" s="51"/>
      <c r="AB294" s="58">
        <f t="shared" si="146"/>
        <v>6</v>
      </c>
      <c r="AC294" s="60">
        <f t="shared" si="147"/>
        <v>0</v>
      </c>
      <c r="AD294" s="60">
        <f t="shared" si="148"/>
        <v>0</v>
      </c>
      <c r="AE294" s="60">
        <f t="shared" si="149"/>
        <v>5055.12</v>
      </c>
      <c r="AF294" s="60">
        <f t="shared" si="150"/>
        <v>0</v>
      </c>
      <c r="AG294" s="60">
        <f t="shared" si="151"/>
        <v>5055.12</v>
      </c>
      <c r="AH294" s="60">
        <f t="shared" si="152"/>
        <v>0</v>
      </c>
      <c r="AI294" s="60">
        <f t="shared" si="153"/>
        <v>0</v>
      </c>
      <c r="AJ294" s="60">
        <f t="shared" si="154"/>
        <v>5055.12</v>
      </c>
      <c r="AK294" s="60">
        <f t="shared" si="155"/>
        <v>0</v>
      </c>
      <c r="AL294" s="60">
        <f t="shared" si="156"/>
        <v>5055.12</v>
      </c>
      <c r="AM294" s="60">
        <f t="shared" si="157"/>
        <v>0</v>
      </c>
      <c r="AN294" s="60">
        <f t="shared" si="158"/>
        <v>0</v>
      </c>
      <c r="AO294" s="60">
        <f t="shared" si="159"/>
        <v>20220.48</v>
      </c>
    </row>
    <row r="295" spans="1:41" ht="33.75" x14ac:dyDescent="0.2">
      <c r="A295" s="48" t="s">
        <v>43</v>
      </c>
      <c r="B295" s="48" t="s">
        <v>167</v>
      </c>
      <c r="C295" s="104" t="s">
        <v>617</v>
      </c>
      <c r="D295" s="53" t="s">
        <v>563</v>
      </c>
      <c r="E295" s="114">
        <v>6</v>
      </c>
      <c r="F295" s="117" t="s">
        <v>205</v>
      </c>
      <c r="G295" s="124" t="s">
        <v>618</v>
      </c>
      <c r="H295" s="124" t="s">
        <v>117</v>
      </c>
      <c r="I295" s="119">
        <v>6</v>
      </c>
      <c r="J295" s="121">
        <v>3969.52</v>
      </c>
      <c r="K295" s="121">
        <f t="shared" si="145"/>
        <v>23817.119999999999</v>
      </c>
      <c r="L295" s="81" t="s">
        <v>121</v>
      </c>
      <c r="M295" s="78" t="s">
        <v>41</v>
      </c>
      <c r="N295" s="78" t="s">
        <v>172</v>
      </c>
      <c r="O295" s="78" t="s">
        <v>32</v>
      </c>
      <c r="Q295" s="51"/>
      <c r="R295" s="51">
        <v>1.5</v>
      </c>
      <c r="T295" s="51">
        <v>1.5</v>
      </c>
      <c r="U295" s="51"/>
      <c r="W295" s="51">
        <v>1.5</v>
      </c>
      <c r="X295" s="51"/>
      <c r="Y295" s="51">
        <v>1.5</v>
      </c>
      <c r="Z295" s="51"/>
      <c r="AA295" s="51"/>
      <c r="AB295" s="58">
        <f t="shared" si="146"/>
        <v>6</v>
      </c>
      <c r="AC295" s="60">
        <f t="shared" si="147"/>
        <v>0</v>
      </c>
      <c r="AD295" s="60">
        <f t="shared" si="148"/>
        <v>0</v>
      </c>
      <c r="AE295" s="60">
        <f t="shared" si="149"/>
        <v>5954.28</v>
      </c>
      <c r="AF295" s="60">
        <f t="shared" si="150"/>
        <v>0</v>
      </c>
      <c r="AG295" s="60">
        <f t="shared" si="151"/>
        <v>5954.28</v>
      </c>
      <c r="AH295" s="60">
        <f t="shared" si="152"/>
        <v>0</v>
      </c>
      <c r="AI295" s="60">
        <f t="shared" si="153"/>
        <v>0</v>
      </c>
      <c r="AJ295" s="60">
        <f t="shared" si="154"/>
        <v>5954.28</v>
      </c>
      <c r="AK295" s="60">
        <f t="shared" si="155"/>
        <v>0</v>
      </c>
      <c r="AL295" s="60">
        <f t="shared" si="156"/>
        <v>5954.28</v>
      </c>
      <c r="AM295" s="60">
        <f t="shared" si="157"/>
        <v>0</v>
      </c>
      <c r="AN295" s="60">
        <f t="shared" si="158"/>
        <v>0</v>
      </c>
      <c r="AO295" s="60">
        <f t="shared" si="159"/>
        <v>23817.119999999999</v>
      </c>
    </row>
    <row r="296" spans="1:41" ht="33.75" x14ac:dyDescent="0.2">
      <c r="A296" s="48" t="s">
        <v>43</v>
      </c>
      <c r="B296" s="48" t="s">
        <v>167</v>
      </c>
      <c r="C296" s="104" t="s">
        <v>619</v>
      </c>
      <c r="D296" s="53" t="s">
        <v>563</v>
      </c>
      <c r="E296" s="114">
        <v>6</v>
      </c>
      <c r="F296" s="117" t="s">
        <v>205</v>
      </c>
      <c r="G296" s="124" t="s">
        <v>620</v>
      </c>
      <c r="H296" s="124" t="s">
        <v>117</v>
      </c>
      <c r="I296" s="119">
        <v>6</v>
      </c>
      <c r="J296" s="121">
        <v>3969.52</v>
      </c>
      <c r="K296" s="121">
        <f t="shared" si="145"/>
        <v>23817.119999999999</v>
      </c>
      <c r="L296" s="81" t="s">
        <v>121</v>
      </c>
      <c r="M296" s="78" t="s">
        <v>41</v>
      </c>
      <c r="N296" s="78" t="s">
        <v>172</v>
      </c>
      <c r="O296" s="78" t="s">
        <v>32</v>
      </c>
      <c r="Q296" s="51"/>
      <c r="R296" s="51">
        <v>1.5</v>
      </c>
      <c r="T296" s="51">
        <v>1.5</v>
      </c>
      <c r="U296" s="51"/>
      <c r="W296" s="51">
        <v>1.5</v>
      </c>
      <c r="X296" s="51"/>
      <c r="Y296" s="51">
        <v>1.5</v>
      </c>
      <c r="Z296" s="51"/>
      <c r="AA296" s="51"/>
      <c r="AB296" s="58">
        <f t="shared" si="146"/>
        <v>6</v>
      </c>
      <c r="AC296" s="60">
        <f t="shared" si="147"/>
        <v>0</v>
      </c>
      <c r="AD296" s="60">
        <f t="shared" si="148"/>
        <v>0</v>
      </c>
      <c r="AE296" s="60">
        <f t="shared" si="149"/>
        <v>5954.28</v>
      </c>
      <c r="AF296" s="60">
        <f t="shared" si="150"/>
        <v>0</v>
      </c>
      <c r="AG296" s="60">
        <f t="shared" si="151"/>
        <v>5954.28</v>
      </c>
      <c r="AH296" s="60">
        <f t="shared" si="152"/>
        <v>0</v>
      </c>
      <c r="AI296" s="60">
        <f t="shared" si="153"/>
        <v>0</v>
      </c>
      <c r="AJ296" s="60">
        <f t="shared" si="154"/>
        <v>5954.28</v>
      </c>
      <c r="AK296" s="60">
        <f t="shared" si="155"/>
        <v>0</v>
      </c>
      <c r="AL296" s="60">
        <f t="shared" si="156"/>
        <v>5954.28</v>
      </c>
      <c r="AM296" s="60">
        <f t="shared" si="157"/>
        <v>0</v>
      </c>
      <c r="AN296" s="60">
        <f t="shared" si="158"/>
        <v>0</v>
      </c>
      <c r="AO296" s="60">
        <f t="shared" si="159"/>
        <v>23817.119999999999</v>
      </c>
    </row>
    <row r="297" spans="1:41" ht="33.75" x14ac:dyDescent="0.2">
      <c r="A297" s="48" t="s">
        <v>43</v>
      </c>
      <c r="B297" s="48" t="s">
        <v>167</v>
      </c>
      <c r="C297" s="104" t="s">
        <v>621</v>
      </c>
      <c r="D297" s="53" t="s">
        <v>563</v>
      </c>
      <c r="E297" s="114">
        <v>6</v>
      </c>
      <c r="F297" s="117" t="s">
        <v>205</v>
      </c>
      <c r="G297" s="124" t="s">
        <v>622</v>
      </c>
      <c r="H297" s="124" t="s">
        <v>117</v>
      </c>
      <c r="I297" s="119">
        <v>6</v>
      </c>
      <c r="J297" s="121">
        <v>3969.52</v>
      </c>
      <c r="K297" s="121">
        <f t="shared" si="145"/>
        <v>23817.119999999999</v>
      </c>
      <c r="L297" s="81" t="s">
        <v>121</v>
      </c>
      <c r="M297" s="78" t="s">
        <v>41</v>
      </c>
      <c r="N297" s="78" t="s">
        <v>172</v>
      </c>
      <c r="O297" s="78" t="s">
        <v>32</v>
      </c>
      <c r="Q297" s="51"/>
      <c r="R297" s="51">
        <v>1.5</v>
      </c>
      <c r="T297" s="51">
        <v>1.5</v>
      </c>
      <c r="U297" s="51"/>
      <c r="W297" s="51">
        <v>1.5</v>
      </c>
      <c r="X297" s="51"/>
      <c r="Y297" s="51">
        <v>1.5</v>
      </c>
      <c r="Z297" s="51"/>
      <c r="AA297" s="51"/>
      <c r="AB297" s="58">
        <f t="shared" si="146"/>
        <v>6</v>
      </c>
      <c r="AC297" s="60">
        <f t="shared" si="147"/>
        <v>0</v>
      </c>
      <c r="AD297" s="60">
        <f t="shared" si="148"/>
        <v>0</v>
      </c>
      <c r="AE297" s="60">
        <f t="shared" si="149"/>
        <v>5954.28</v>
      </c>
      <c r="AF297" s="60">
        <f t="shared" si="150"/>
        <v>0</v>
      </c>
      <c r="AG297" s="60">
        <f t="shared" si="151"/>
        <v>5954.28</v>
      </c>
      <c r="AH297" s="60">
        <f t="shared" si="152"/>
        <v>0</v>
      </c>
      <c r="AI297" s="60">
        <f t="shared" si="153"/>
        <v>0</v>
      </c>
      <c r="AJ297" s="60">
        <f t="shared" si="154"/>
        <v>5954.28</v>
      </c>
      <c r="AK297" s="60">
        <f t="shared" si="155"/>
        <v>0</v>
      </c>
      <c r="AL297" s="60">
        <f t="shared" si="156"/>
        <v>5954.28</v>
      </c>
      <c r="AM297" s="60">
        <f t="shared" si="157"/>
        <v>0</v>
      </c>
      <c r="AN297" s="60">
        <f t="shared" si="158"/>
        <v>0</v>
      </c>
      <c r="AO297" s="60">
        <f t="shared" si="159"/>
        <v>23817.119999999999</v>
      </c>
    </row>
    <row r="298" spans="1:41" ht="33.75" x14ac:dyDescent="0.25">
      <c r="A298" s="48" t="s">
        <v>43</v>
      </c>
      <c r="B298" s="48" t="s">
        <v>167</v>
      </c>
      <c r="C298" s="104" t="s">
        <v>623</v>
      </c>
      <c r="D298" s="53" t="s">
        <v>624</v>
      </c>
      <c r="E298" s="51">
        <v>30</v>
      </c>
      <c r="F298" s="75" t="s">
        <v>175</v>
      </c>
      <c r="G298" s="50" t="s">
        <v>624</v>
      </c>
      <c r="H298" s="54" t="s">
        <v>52</v>
      </c>
      <c r="I298" s="55">
        <v>90</v>
      </c>
      <c r="J298" s="61">
        <v>800</v>
      </c>
      <c r="K298" s="61">
        <v>72000</v>
      </c>
      <c r="L298" s="81" t="s">
        <v>107</v>
      </c>
      <c r="M298" s="78" t="s">
        <v>41</v>
      </c>
      <c r="N298" s="78" t="s">
        <v>172</v>
      </c>
      <c r="O298" s="78" t="s">
        <v>32</v>
      </c>
      <c r="Q298" s="51"/>
      <c r="R298" s="51">
        <v>0</v>
      </c>
      <c r="T298" s="51">
        <v>45</v>
      </c>
      <c r="U298" s="51"/>
      <c r="W298" s="51">
        <v>45</v>
      </c>
      <c r="X298" s="51"/>
      <c r="Y298" s="51">
        <v>0</v>
      </c>
      <c r="Z298" s="51"/>
      <c r="AA298" s="51"/>
      <c r="AB298" s="58">
        <f t="shared" si="146"/>
        <v>90</v>
      </c>
      <c r="AC298" s="60">
        <f t="shared" si="147"/>
        <v>0</v>
      </c>
      <c r="AD298" s="60">
        <f t="shared" si="148"/>
        <v>0</v>
      </c>
      <c r="AE298" s="60">
        <f t="shared" si="149"/>
        <v>0</v>
      </c>
      <c r="AF298" s="60">
        <f t="shared" si="150"/>
        <v>0</v>
      </c>
      <c r="AG298" s="60">
        <f t="shared" si="151"/>
        <v>36000</v>
      </c>
      <c r="AH298" s="60">
        <f t="shared" si="152"/>
        <v>0</v>
      </c>
      <c r="AI298" s="60">
        <f t="shared" si="153"/>
        <v>0</v>
      </c>
      <c r="AJ298" s="60">
        <f t="shared" si="154"/>
        <v>36000</v>
      </c>
      <c r="AK298" s="60">
        <f t="shared" si="155"/>
        <v>0</v>
      </c>
      <c r="AL298" s="60">
        <f t="shared" si="156"/>
        <v>0</v>
      </c>
      <c r="AM298" s="60">
        <f t="shared" si="157"/>
        <v>0</v>
      </c>
      <c r="AN298" s="60">
        <f t="shared" si="158"/>
        <v>0</v>
      </c>
      <c r="AO298" s="60">
        <f t="shared" si="159"/>
        <v>72000</v>
      </c>
    </row>
    <row r="299" spans="1:41" ht="33.75" x14ac:dyDescent="0.2">
      <c r="A299" s="48" t="s">
        <v>43</v>
      </c>
      <c r="B299" s="48" t="s">
        <v>167</v>
      </c>
      <c r="C299" s="104" t="s">
        <v>625</v>
      </c>
      <c r="D299" s="53" t="s">
        <v>626</v>
      </c>
      <c r="E299" s="51">
        <v>1</v>
      </c>
      <c r="F299" s="75" t="s">
        <v>175</v>
      </c>
      <c r="G299" s="50" t="s">
        <v>627</v>
      </c>
      <c r="H299" s="54" t="s">
        <v>52</v>
      </c>
      <c r="I299" s="55">
        <v>4</v>
      </c>
      <c r="J299" s="61">
        <v>700000</v>
      </c>
      <c r="K299" s="61">
        <v>2800000</v>
      </c>
      <c r="L299" s="113" t="s">
        <v>628</v>
      </c>
      <c r="M299" s="78" t="s">
        <v>41</v>
      </c>
      <c r="N299" s="78" t="s">
        <v>172</v>
      </c>
      <c r="O299" s="78" t="s">
        <v>32</v>
      </c>
      <c r="Q299" s="51"/>
      <c r="R299" s="51">
        <v>0</v>
      </c>
      <c r="T299" s="51">
        <v>1</v>
      </c>
      <c r="U299" s="51"/>
      <c r="W299" s="51">
        <v>0</v>
      </c>
      <c r="X299" s="51"/>
      <c r="Y299" s="51">
        <v>3</v>
      </c>
      <c r="Z299" s="51"/>
      <c r="AA299" s="51"/>
      <c r="AB299" s="58">
        <f t="shared" si="146"/>
        <v>4</v>
      </c>
      <c r="AC299" s="60">
        <f t="shared" si="147"/>
        <v>0</v>
      </c>
      <c r="AD299" s="60">
        <f t="shared" si="148"/>
        <v>0</v>
      </c>
      <c r="AE299" s="60">
        <f t="shared" si="149"/>
        <v>0</v>
      </c>
      <c r="AF299" s="60">
        <f t="shared" si="150"/>
        <v>0</v>
      </c>
      <c r="AG299" s="60">
        <f t="shared" si="151"/>
        <v>700000</v>
      </c>
      <c r="AH299" s="60">
        <f t="shared" si="152"/>
        <v>0</v>
      </c>
      <c r="AI299" s="60">
        <f t="shared" si="153"/>
        <v>0</v>
      </c>
      <c r="AJ299" s="60">
        <f t="shared" si="154"/>
        <v>0</v>
      </c>
      <c r="AK299" s="60">
        <f t="shared" si="155"/>
        <v>0</v>
      </c>
      <c r="AL299" s="60">
        <f t="shared" si="156"/>
        <v>2100000</v>
      </c>
      <c r="AM299" s="60">
        <f t="shared" si="157"/>
        <v>0</v>
      </c>
      <c r="AN299" s="60">
        <f t="shared" si="158"/>
        <v>0</v>
      </c>
      <c r="AO299" s="60">
        <f t="shared" si="159"/>
        <v>2800000</v>
      </c>
    </row>
    <row r="300" spans="1:41" ht="33.75" x14ac:dyDescent="0.25">
      <c r="A300" s="48" t="s">
        <v>43</v>
      </c>
      <c r="B300" s="48" t="s">
        <v>167</v>
      </c>
      <c r="C300" s="104" t="s">
        <v>629</v>
      </c>
      <c r="D300" s="53" t="s">
        <v>630</v>
      </c>
      <c r="E300" s="51">
        <v>12</v>
      </c>
      <c r="F300" s="75" t="s">
        <v>175</v>
      </c>
      <c r="G300" s="50" t="s">
        <v>195</v>
      </c>
      <c r="H300" s="54" t="s">
        <v>52</v>
      </c>
      <c r="I300" s="55">
        <v>12</v>
      </c>
      <c r="J300" s="61">
        <v>8729.6712904581746</v>
      </c>
      <c r="K300" s="56">
        <f t="shared" ref="K300:K305" si="160">+J300*I300</f>
        <v>104756.0554854981</v>
      </c>
      <c r="L300" s="73" t="s">
        <v>67</v>
      </c>
      <c r="M300" s="74" t="s">
        <v>41</v>
      </c>
      <c r="N300" s="74" t="s">
        <v>172</v>
      </c>
      <c r="O300" s="74" t="s">
        <v>32</v>
      </c>
      <c r="Q300" s="51"/>
      <c r="R300" s="51">
        <v>3</v>
      </c>
      <c r="T300" s="51">
        <v>3</v>
      </c>
      <c r="U300" s="51"/>
      <c r="W300" s="51">
        <v>3</v>
      </c>
      <c r="X300" s="51"/>
      <c r="Y300" s="51">
        <v>3</v>
      </c>
      <c r="Z300" s="51"/>
      <c r="AA300" s="51"/>
      <c r="AB300" s="58">
        <f t="shared" si="146"/>
        <v>12</v>
      </c>
      <c r="AC300" s="60">
        <f t="shared" si="147"/>
        <v>0</v>
      </c>
      <c r="AD300" s="60">
        <f t="shared" si="148"/>
        <v>0</v>
      </c>
      <c r="AE300" s="60">
        <f t="shared" si="149"/>
        <v>26189.013871374525</v>
      </c>
      <c r="AF300" s="60">
        <f t="shared" si="150"/>
        <v>0</v>
      </c>
      <c r="AG300" s="60">
        <f t="shared" si="151"/>
        <v>26189.013871374525</v>
      </c>
      <c r="AH300" s="60">
        <f t="shared" si="152"/>
        <v>0</v>
      </c>
      <c r="AI300" s="60">
        <f t="shared" si="153"/>
        <v>0</v>
      </c>
      <c r="AJ300" s="60">
        <f t="shared" si="154"/>
        <v>26189.013871374525</v>
      </c>
      <c r="AK300" s="60">
        <f t="shared" si="155"/>
        <v>0</v>
      </c>
      <c r="AL300" s="60">
        <f t="shared" si="156"/>
        <v>26189.013871374525</v>
      </c>
      <c r="AM300" s="60">
        <f t="shared" si="157"/>
        <v>0</v>
      </c>
      <c r="AN300" s="60">
        <f t="shared" si="158"/>
        <v>0</v>
      </c>
      <c r="AO300" s="60">
        <f t="shared" si="159"/>
        <v>104756.0554854981</v>
      </c>
    </row>
    <row r="301" spans="1:41" ht="33.75" x14ac:dyDescent="0.25">
      <c r="A301" s="48" t="s">
        <v>43</v>
      </c>
      <c r="B301" s="48" t="s">
        <v>167</v>
      </c>
      <c r="C301" s="104" t="s">
        <v>631</v>
      </c>
      <c r="D301" s="53" t="s">
        <v>632</v>
      </c>
      <c r="E301" s="126">
        <v>120</v>
      </c>
      <c r="F301" s="77" t="s">
        <v>633</v>
      </c>
      <c r="G301" s="50" t="s">
        <v>634</v>
      </c>
      <c r="H301" s="54" t="s">
        <v>52</v>
      </c>
      <c r="I301" s="55">
        <v>120</v>
      </c>
      <c r="J301" s="61">
        <v>416.66666666666669</v>
      </c>
      <c r="K301" s="61">
        <v>50000</v>
      </c>
      <c r="L301" s="81" t="s">
        <v>59</v>
      </c>
      <c r="M301" s="78" t="s">
        <v>41</v>
      </c>
      <c r="N301" s="78" t="s">
        <v>172</v>
      </c>
      <c r="O301" s="78" t="s">
        <v>32</v>
      </c>
      <c r="Q301" s="51"/>
      <c r="R301" s="51">
        <v>30</v>
      </c>
      <c r="T301" s="51">
        <v>30</v>
      </c>
      <c r="U301" s="51"/>
      <c r="W301" s="51">
        <v>30</v>
      </c>
      <c r="X301" s="51"/>
      <c r="Y301" s="51">
        <v>30</v>
      </c>
      <c r="Z301" s="51"/>
      <c r="AA301" s="51"/>
      <c r="AB301" s="58">
        <f t="shared" si="146"/>
        <v>120</v>
      </c>
      <c r="AC301" s="60">
        <f t="shared" si="147"/>
        <v>0</v>
      </c>
      <c r="AD301" s="60">
        <f t="shared" si="148"/>
        <v>0</v>
      </c>
      <c r="AE301" s="60">
        <f t="shared" si="149"/>
        <v>12500</v>
      </c>
      <c r="AF301" s="60">
        <f t="shared" si="150"/>
        <v>0</v>
      </c>
      <c r="AG301" s="60">
        <f t="shared" si="151"/>
        <v>12500</v>
      </c>
      <c r="AH301" s="60">
        <f t="shared" si="152"/>
        <v>0</v>
      </c>
      <c r="AI301" s="60">
        <f t="shared" si="153"/>
        <v>0</v>
      </c>
      <c r="AJ301" s="60">
        <f t="shared" si="154"/>
        <v>12500</v>
      </c>
      <c r="AK301" s="60">
        <f t="shared" si="155"/>
        <v>0</v>
      </c>
      <c r="AL301" s="60">
        <f t="shared" si="156"/>
        <v>12500</v>
      </c>
      <c r="AM301" s="60">
        <f t="shared" si="157"/>
        <v>0</v>
      </c>
      <c r="AN301" s="60">
        <f t="shared" si="158"/>
        <v>0</v>
      </c>
      <c r="AO301" s="60">
        <f t="shared" si="159"/>
        <v>50000</v>
      </c>
    </row>
    <row r="302" spans="1:41" ht="33.75" x14ac:dyDescent="0.25">
      <c r="A302" s="48" t="s">
        <v>43</v>
      </c>
      <c r="B302" s="48" t="s">
        <v>167</v>
      </c>
      <c r="C302" s="104" t="s">
        <v>635</v>
      </c>
      <c r="D302" s="53" t="s">
        <v>636</v>
      </c>
      <c r="E302" s="126">
        <v>1</v>
      </c>
      <c r="F302" s="77" t="s">
        <v>637</v>
      </c>
      <c r="G302" s="50" t="s">
        <v>636</v>
      </c>
      <c r="H302" s="54" t="s">
        <v>52</v>
      </c>
      <c r="I302" s="55">
        <v>1</v>
      </c>
      <c r="J302" s="61">
        <v>30311.40625</v>
      </c>
      <c r="K302" s="56">
        <f t="shared" si="160"/>
        <v>30311.40625</v>
      </c>
      <c r="L302" s="73" t="s">
        <v>155</v>
      </c>
      <c r="M302" s="74" t="s">
        <v>41</v>
      </c>
      <c r="N302" s="74" t="s">
        <v>172</v>
      </c>
      <c r="O302" s="74" t="s">
        <v>32</v>
      </c>
      <c r="Q302" s="51"/>
      <c r="R302" s="51"/>
      <c r="T302" s="51">
        <v>1</v>
      </c>
      <c r="U302" s="51"/>
      <c r="W302" s="51"/>
      <c r="X302" s="51"/>
      <c r="Y302" s="51"/>
      <c r="Z302" s="51"/>
      <c r="AA302" s="51"/>
      <c r="AB302" s="58">
        <f t="shared" si="146"/>
        <v>1</v>
      </c>
      <c r="AC302" s="60">
        <f t="shared" si="147"/>
        <v>0</v>
      </c>
      <c r="AD302" s="60">
        <f t="shared" si="148"/>
        <v>0</v>
      </c>
      <c r="AE302" s="60">
        <f t="shared" si="149"/>
        <v>0</v>
      </c>
      <c r="AF302" s="60">
        <f t="shared" si="150"/>
        <v>0</v>
      </c>
      <c r="AG302" s="60">
        <f t="shared" si="151"/>
        <v>30311.40625</v>
      </c>
      <c r="AH302" s="60">
        <f t="shared" si="152"/>
        <v>0</v>
      </c>
      <c r="AI302" s="60">
        <f t="shared" si="153"/>
        <v>0</v>
      </c>
      <c r="AJ302" s="60">
        <f t="shared" si="154"/>
        <v>0</v>
      </c>
      <c r="AK302" s="60">
        <f t="shared" si="155"/>
        <v>0</v>
      </c>
      <c r="AL302" s="60">
        <f t="shared" si="156"/>
        <v>0</v>
      </c>
      <c r="AM302" s="60">
        <f t="shared" si="157"/>
        <v>0</v>
      </c>
      <c r="AN302" s="60">
        <f t="shared" si="158"/>
        <v>0</v>
      </c>
      <c r="AO302" s="60">
        <f t="shared" si="159"/>
        <v>30311.40625</v>
      </c>
    </row>
    <row r="303" spans="1:41" ht="33.75" x14ac:dyDescent="0.25">
      <c r="A303" s="48" t="s">
        <v>43</v>
      </c>
      <c r="B303" s="48" t="s">
        <v>167</v>
      </c>
      <c r="C303" s="104" t="s">
        <v>638</v>
      </c>
      <c r="D303" s="53" t="s">
        <v>639</v>
      </c>
      <c r="E303" s="126">
        <v>3</v>
      </c>
      <c r="F303" s="77" t="s">
        <v>637</v>
      </c>
      <c r="G303" s="50" t="s">
        <v>639</v>
      </c>
      <c r="H303" s="54" t="s">
        <v>52</v>
      </c>
      <c r="I303" s="55">
        <v>4</v>
      </c>
      <c r="J303" s="61">
        <v>10000</v>
      </c>
      <c r="K303" s="61">
        <v>40000</v>
      </c>
      <c r="L303" s="73" t="s">
        <v>640</v>
      </c>
      <c r="M303" s="74" t="s">
        <v>41</v>
      </c>
      <c r="N303" s="74" t="s">
        <v>172</v>
      </c>
      <c r="O303" s="74" t="s">
        <v>32</v>
      </c>
      <c r="Q303" s="51"/>
      <c r="R303" s="51">
        <v>1</v>
      </c>
      <c r="T303" s="51">
        <v>1</v>
      </c>
      <c r="U303" s="51"/>
      <c r="W303" s="51">
        <v>1</v>
      </c>
      <c r="X303" s="51"/>
      <c r="Y303" s="51">
        <v>1</v>
      </c>
      <c r="Z303" s="51"/>
      <c r="AA303" s="51"/>
      <c r="AB303" s="58">
        <f t="shared" si="146"/>
        <v>4</v>
      </c>
      <c r="AC303" s="60">
        <f t="shared" si="147"/>
        <v>0</v>
      </c>
      <c r="AD303" s="60">
        <f t="shared" si="148"/>
        <v>0</v>
      </c>
      <c r="AE303" s="60">
        <f t="shared" si="149"/>
        <v>10000</v>
      </c>
      <c r="AF303" s="60">
        <f t="shared" si="150"/>
        <v>0</v>
      </c>
      <c r="AG303" s="60">
        <f t="shared" si="151"/>
        <v>10000</v>
      </c>
      <c r="AH303" s="60">
        <f t="shared" si="152"/>
        <v>0</v>
      </c>
      <c r="AI303" s="60">
        <f t="shared" si="153"/>
        <v>0</v>
      </c>
      <c r="AJ303" s="60">
        <f t="shared" si="154"/>
        <v>10000</v>
      </c>
      <c r="AK303" s="60">
        <f t="shared" si="155"/>
        <v>0</v>
      </c>
      <c r="AL303" s="60">
        <f t="shared" si="156"/>
        <v>10000</v>
      </c>
      <c r="AM303" s="60">
        <f t="shared" si="157"/>
        <v>0</v>
      </c>
      <c r="AN303" s="60">
        <f t="shared" si="158"/>
        <v>0</v>
      </c>
      <c r="AO303" s="60">
        <f t="shared" si="159"/>
        <v>40000</v>
      </c>
    </row>
    <row r="304" spans="1:41" ht="33.75" x14ac:dyDescent="0.25">
      <c r="A304" s="53" t="s">
        <v>43</v>
      </c>
      <c r="B304" s="53" t="s">
        <v>167</v>
      </c>
      <c r="C304" s="104" t="s">
        <v>641</v>
      </c>
      <c r="D304" s="53" t="s">
        <v>642</v>
      </c>
      <c r="E304" s="126">
        <v>4</v>
      </c>
      <c r="F304" s="77" t="s">
        <v>643</v>
      </c>
      <c r="G304" s="53" t="s">
        <v>642</v>
      </c>
      <c r="H304" s="54" t="s">
        <v>52</v>
      </c>
      <c r="I304" s="55">
        <v>4</v>
      </c>
      <c r="J304" s="61">
        <v>256619.98249999998</v>
      </c>
      <c r="K304" s="61">
        <f t="shared" si="160"/>
        <v>1026479.9299999999</v>
      </c>
      <c r="L304" s="73" t="s">
        <v>644</v>
      </c>
      <c r="M304" s="74" t="s">
        <v>41</v>
      </c>
      <c r="N304" s="74" t="s">
        <v>172</v>
      </c>
      <c r="O304" s="74" t="s">
        <v>32</v>
      </c>
      <c r="Q304" s="51"/>
      <c r="R304" s="51">
        <v>1</v>
      </c>
      <c r="T304" s="51">
        <v>1</v>
      </c>
      <c r="U304" s="51"/>
      <c r="W304" s="51">
        <v>1</v>
      </c>
      <c r="X304" s="51"/>
      <c r="Y304" s="51">
        <v>1</v>
      </c>
      <c r="Z304" s="51"/>
      <c r="AA304" s="51"/>
      <c r="AB304" s="58">
        <f t="shared" si="146"/>
        <v>4</v>
      </c>
      <c r="AC304" s="60">
        <f t="shared" si="147"/>
        <v>0</v>
      </c>
      <c r="AD304" s="60">
        <f t="shared" si="148"/>
        <v>0</v>
      </c>
      <c r="AE304" s="60">
        <f t="shared" si="149"/>
        <v>256619.98249999998</v>
      </c>
      <c r="AF304" s="60">
        <f t="shared" si="150"/>
        <v>0</v>
      </c>
      <c r="AG304" s="60">
        <f t="shared" si="151"/>
        <v>256619.98249999998</v>
      </c>
      <c r="AH304" s="60">
        <f t="shared" si="152"/>
        <v>0</v>
      </c>
      <c r="AI304" s="60">
        <f t="shared" si="153"/>
        <v>0</v>
      </c>
      <c r="AJ304" s="60">
        <f t="shared" si="154"/>
        <v>256619.98249999998</v>
      </c>
      <c r="AK304" s="60">
        <f t="shared" si="155"/>
        <v>0</v>
      </c>
      <c r="AL304" s="60">
        <f t="shared" si="156"/>
        <v>256619.98249999998</v>
      </c>
      <c r="AM304" s="60">
        <f t="shared" si="157"/>
        <v>0</v>
      </c>
      <c r="AN304" s="60">
        <f t="shared" si="158"/>
        <v>0</v>
      </c>
      <c r="AO304" s="60">
        <f t="shared" si="159"/>
        <v>1026479.9299999999</v>
      </c>
    </row>
    <row r="305" spans="1:41" ht="33.75" x14ac:dyDescent="0.25">
      <c r="A305" s="53" t="s">
        <v>43</v>
      </c>
      <c r="B305" s="53" t="s">
        <v>167</v>
      </c>
      <c r="C305" s="104" t="s">
        <v>641</v>
      </c>
      <c r="D305" s="53" t="s">
        <v>645</v>
      </c>
      <c r="E305" s="126">
        <v>4</v>
      </c>
      <c r="F305" s="77" t="s">
        <v>643</v>
      </c>
      <c r="G305" s="50" t="s">
        <v>645</v>
      </c>
      <c r="H305" s="54" t="s">
        <v>52</v>
      </c>
      <c r="I305" s="55">
        <v>4</v>
      </c>
      <c r="J305" s="61">
        <v>15000</v>
      </c>
      <c r="K305" s="56">
        <f t="shared" si="160"/>
        <v>60000</v>
      </c>
      <c r="L305" s="81" t="s">
        <v>646</v>
      </c>
      <c r="M305" s="78" t="s">
        <v>41</v>
      </c>
      <c r="N305" s="74" t="s">
        <v>172</v>
      </c>
      <c r="O305" s="78" t="s">
        <v>32</v>
      </c>
      <c r="Q305" s="51"/>
      <c r="R305" s="51">
        <v>1</v>
      </c>
      <c r="T305" s="51">
        <v>1</v>
      </c>
      <c r="U305" s="51"/>
      <c r="W305" s="51">
        <v>1</v>
      </c>
      <c r="X305" s="51"/>
      <c r="Y305" s="51">
        <v>1</v>
      </c>
      <c r="Z305" s="51"/>
      <c r="AA305" s="51"/>
      <c r="AB305" s="58">
        <f t="shared" si="146"/>
        <v>4</v>
      </c>
      <c r="AC305" s="60">
        <f t="shared" si="147"/>
        <v>0</v>
      </c>
      <c r="AD305" s="60">
        <f t="shared" si="148"/>
        <v>0</v>
      </c>
      <c r="AE305" s="60">
        <f t="shared" si="149"/>
        <v>15000</v>
      </c>
      <c r="AF305" s="60">
        <f t="shared" si="150"/>
        <v>0</v>
      </c>
      <c r="AG305" s="60">
        <f t="shared" si="151"/>
        <v>15000</v>
      </c>
      <c r="AH305" s="60">
        <f t="shared" si="152"/>
        <v>0</v>
      </c>
      <c r="AI305" s="60">
        <f t="shared" si="153"/>
        <v>0</v>
      </c>
      <c r="AJ305" s="60">
        <f t="shared" si="154"/>
        <v>15000</v>
      </c>
      <c r="AK305" s="60">
        <f t="shared" si="155"/>
        <v>0</v>
      </c>
      <c r="AL305" s="60">
        <f t="shared" si="156"/>
        <v>15000</v>
      </c>
      <c r="AM305" s="60">
        <f t="shared" si="157"/>
        <v>0</v>
      </c>
      <c r="AN305" s="60">
        <f t="shared" si="158"/>
        <v>0</v>
      </c>
      <c r="AO305" s="60">
        <f t="shared" si="159"/>
        <v>60000</v>
      </c>
    </row>
    <row r="306" spans="1:41" x14ac:dyDescent="0.25">
      <c r="A306" s="64"/>
      <c r="B306" s="65"/>
      <c r="C306" s="35"/>
      <c r="D306" s="32" t="s">
        <v>42</v>
      </c>
      <c r="E306" s="33"/>
      <c r="F306" s="66"/>
      <c r="G306" s="65"/>
      <c r="H306" s="67"/>
      <c r="I306" s="127"/>
      <c r="J306" s="34"/>
      <c r="K306" s="34">
        <f>SUM(K91:K305)</f>
        <v>23972923.787094921</v>
      </c>
      <c r="L306" s="68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4">
        <f>SUM(AC91:AC305)</f>
        <v>0</v>
      </c>
      <c r="AD306" s="34">
        <f t="shared" ref="AD306:AO306" si="161">SUM(AD91:AD305)</f>
        <v>0</v>
      </c>
      <c r="AE306" s="34">
        <f t="shared" si="161"/>
        <v>3260056.0923787453</v>
      </c>
      <c r="AF306" s="34">
        <f t="shared" si="161"/>
        <v>0</v>
      </c>
      <c r="AG306" s="34">
        <f t="shared" si="161"/>
        <v>11576513.002614321</v>
      </c>
      <c r="AH306" s="34">
        <f t="shared" si="161"/>
        <v>0</v>
      </c>
      <c r="AI306" s="34">
        <f t="shared" si="161"/>
        <v>0</v>
      </c>
      <c r="AJ306" s="34">
        <f t="shared" si="161"/>
        <v>3658166.9747231011</v>
      </c>
      <c r="AK306" s="34">
        <f t="shared" si="161"/>
        <v>0</v>
      </c>
      <c r="AL306" s="34">
        <f t="shared" si="161"/>
        <v>5478187.7173787458</v>
      </c>
      <c r="AM306" s="34">
        <f t="shared" si="161"/>
        <v>0</v>
      </c>
      <c r="AN306" s="34">
        <f t="shared" si="161"/>
        <v>0</v>
      </c>
      <c r="AO306" s="34">
        <f t="shared" si="161"/>
        <v>23972923.787094921</v>
      </c>
    </row>
    <row r="307" spans="1:41" ht="90" x14ac:dyDescent="0.25">
      <c r="A307" s="48" t="s">
        <v>22</v>
      </c>
      <c r="B307" s="48" t="s">
        <v>647</v>
      </c>
      <c r="C307" s="104" t="s">
        <v>641</v>
      </c>
      <c r="D307" s="128" t="s">
        <v>1160</v>
      </c>
      <c r="E307" s="129">
        <v>4</v>
      </c>
      <c r="F307" s="129" t="s">
        <v>648</v>
      </c>
      <c r="G307" s="50" t="s">
        <v>195</v>
      </c>
      <c r="H307" s="54" t="s">
        <v>52</v>
      </c>
      <c r="I307" s="55">
        <v>80</v>
      </c>
      <c r="J307" s="61">
        <v>1333.6997804866655</v>
      </c>
      <c r="K307" s="56">
        <f t="shared" ref="K307:K312" si="162">+J307*I307</f>
        <v>106695.98243893325</v>
      </c>
      <c r="L307" s="73" t="s">
        <v>67</v>
      </c>
      <c r="M307" s="74" t="s">
        <v>41</v>
      </c>
      <c r="N307" s="74" t="s">
        <v>172</v>
      </c>
      <c r="O307" s="74" t="s">
        <v>32</v>
      </c>
      <c r="Q307" s="130"/>
      <c r="R307" s="130">
        <v>20</v>
      </c>
      <c r="T307" s="130">
        <v>20</v>
      </c>
      <c r="U307" s="130"/>
      <c r="X307" s="130">
        <v>20</v>
      </c>
      <c r="Z307" s="130">
        <v>20</v>
      </c>
      <c r="AA307" s="130"/>
      <c r="AB307" s="58">
        <f>+SUM(P307:AA307)</f>
        <v>80</v>
      </c>
      <c r="AC307" s="60">
        <f t="shared" ref="AC307:AC313" si="163">+P307*J307</f>
        <v>0</v>
      </c>
      <c r="AD307" s="60">
        <f t="shared" ref="AD307:AD313" si="164">+Q307*J307</f>
        <v>0</v>
      </c>
      <c r="AE307" s="60">
        <f t="shared" ref="AE307:AE313" si="165">+R307*J307</f>
        <v>26673.995609733312</v>
      </c>
      <c r="AF307" s="60">
        <f t="shared" ref="AF307:AF313" si="166">+S307*J307</f>
        <v>0</v>
      </c>
      <c r="AG307" s="60">
        <f t="shared" ref="AG307:AG313" si="167">+T307*J307</f>
        <v>26673.995609733312</v>
      </c>
      <c r="AH307" s="60">
        <f t="shared" ref="AH307:AH313" si="168">+U307*J307</f>
        <v>0</v>
      </c>
      <c r="AI307" s="60">
        <f t="shared" ref="AI307:AI313" si="169">+V307*J307</f>
        <v>0</v>
      </c>
      <c r="AJ307" s="60">
        <f t="shared" ref="AJ307:AJ313" si="170">+W307*J307</f>
        <v>0</v>
      </c>
      <c r="AK307" s="60">
        <f t="shared" ref="AK307:AK313" si="171">+X307*J307</f>
        <v>26673.995609733312</v>
      </c>
      <c r="AL307" s="60">
        <f t="shared" ref="AL307:AL313" si="172">+Y307*J307</f>
        <v>0</v>
      </c>
      <c r="AM307" s="60">
        <f t="shared" ref="AM307:AM313" si="173">+Z307*J307</f>
        <v>26673.995609733312</v>
      </c>
      <c r="AN307" s="60">
        <f t="shared" ref="AN307:AN313" si="174">+AA307*J307</f>
        <v>0</v>
      </c>
      <c r="AO307" s="60">
        <f t="shared" ref="AO307:AO313" si="175">SUM(AC307:AN307)</f>
        <v>106695.98243893325</v>
      </c>
    </row>
    <row r="308" spans="1:41" ht="67.5" x14ac:dyDescent="0.25">
      <c r="A308" s="48" t="s">
        <v>22</v>
      </c>
      <c r="B308" s="48" t="s">
        <v>647</v>
      </c>
      <c r="C308" s="235" t="s">
        <v>649</v>
      </c>
      <c r="D308" s="242" t="s">
        <v>1161</v>
      </c>
      <c r="E308" s="243">
        <v>1</v>
      </c>
      <c r="F308" s="243" t="s">
        <v>648</v>
      </c>
      <c r="G308" s="50" t="s">
        <v>106</v>
      </c>
      <c r="H308" s="54" t="s">
        <v>52</v>
      </c>
      <c r="I308" s="55">
        <v>1000</v>
      </c>
      <c r="J308" s="61">
        <v>48</v>
      </c>
      <c r="K308" s="61">
        <v>48000</v>
      </c>
      <c r="L308" s="81" t="s">
        <v>107</v>
      </c>
      <c r="M308" s="78" t="s">
        <v>41</v>
      </c>
      <c r="N308" s="74" t="s">
        <v>172</v>
      </c>
      <c r="O308" s="78" t="s">
        <v>32</v>
      </c>
      <c r="Q308" s="130"/>
      <c r="R308" s="130">
        <v>250</v>
      </c>
      <c r="T308" s="130">
        <v>250</v>
      </c>
      <c r="U308" s="130"/>
      <c r="X308" s="130">
        <v>250</v>
      </c>
      <c r="Z308" s="130">
        <v>250</v>
      </c>
      <c r="AA308" s="130"/>
      <c r="AB308" s="58">
        <f t="shared" ref="AB308:AB318" si="176">+SUM(P308:AA308)</f>
        <v>1000</v>
      </c>
      <c r="AC308" s="60">
        <f t="shared" si="163"/>
        <v>0</v>
      </c>
      <c r="AD308" s="60">
        <f t="shared" si="164"/>
        <v>0</v>
      </c>
      <c r="AE308" s="60">
        <f t="shared" si="165"/>
        <v>12000</v>
      </c>
      <c r="AF308" s="60">
        <f t="shared" si="166"/>
        <v>0</v>
      </c>
      <c r="AG308" s="60">
        <f t="shared" si="167"/>
        <v>12000</v>
      </c>
      <c r="AH308" s="60">
        <f t="shared" si="168"/>
        <v>0</v>
      </c>
      <c r="AI308" s="60">
        <f t="shared" si="169"/>
        <v>0</v>
      </c>
      <c r="AJ308" s="60">
        <f t="shared" si="170"/>
        <v>0</v>
      </c>
      <c r="AK308" s="60">
        <f t="shared" si="171"/>
        <v>12000</v>
      </c>
      <c r="AL308" s="60">
        <f t="shared" si="172"/>
        <v>0</v>
      </c>
      <c r="AM308" s="60">
        <f t="shared" si="173"/>
        <v>12000</v>
      </c>
      <c r="AN308" s="60">
        <f t="shared" si="174"/>
        <v>0</v>
      </c>
      <c r="AO308" s="60">
        <f t="shared" si="175"/>
        <v>48000</v>
      </c>
    </row>
    <row r="309" spans="1:41" ht="67.5" x14ac:dyDescent="0.25">
      <c r="A309" s="48" t="s">
        <v>22</v>
      </c>
      <c r="B309" s="48" t="s">
        <v>647</v>
      </c>
      <c r="C309" s="235"/>
      <c r="D309" s="242"/>
      <c r="E309" s="243"/>
      <c r="F309" s="243"/>
      <c r="G309" s="50" t="s">
        <v>650</v>
      </c>
      <c r="H309" s="54" t="s">
        <v>52</v>
      </c>
      <c r="I309" s="55">
        <v>1000</v>
      </c>
      <c r="J309" s="61">
        <v>24</v>
      </c>
      <c r="K309" s="61">
        <v>24000</v>
      </c>
      <c r="L309" s="81" t="s">
        <v>107</v>
      </c>
      <c r="M309" s="78" t="s">
        <v>41</v>
      </c>
      <c r="N309" s="74" t="s">
        <v>172</v>
      </c>
      <c r="O309" s="78" t="s">
        <v>32</v>
      </c>
      <c r="Q309" s="130"/>
      <c r="R309" s="130">
        <v>250</v>
      </c>
      <c r="T309" s="130">
        <v>250</v>
      </c>
      <c r="U309" s="130"/>
      <c r="X309" s="130">
        <v>250</v>
      </c>
      <c r="Z309" s="130">
        <v>250</v>
      </c>
      <c r="AA309" s="130"/>
      <c r="AB309" s="58">
        <f t="shared" si="176"/>
        <v>1000</v>
      </c>
      <c r="AC309" s="60">
        <f t="shared" si="163"/>
        <v>0</v>
      </c>
      <c r="AD309" s="60">
        <f t="shared" si="164"/>
        <v>0</v>
      </c>
      <c r="AE309" s="60">
        <f t="shared" si="165"/>
        <v>6000</v>
      </c>
      <c r="AF309" s="60">
        <f t="shared" si="166"/>
        <v>0</v>
      </c>
      <c r="AG309" s="60">
        <f t="shared" si="167"/>
        <v>6000</v>
      </c>
      <c r="AH309" s="60">
        <f t="shared" si="168"/>
        <v>0</v>
      </c>
      <c r="AI309" s="60">
        <f t="shared" si="169"/>
        <v>0</v>
      </c>
      <c r="AJ309" s="60">
        <f t="shared" si="170"/>
        <v>0</v>
      </c>
      <c r="AK309" s="60">
        <f t="shared" si="171"/>
        <v>6000</v>
      </c>
      <c r="AL309" s="60">
        <f t="shared" si="172"/>
        <v>0</v>
      </c>
      <c r="AM309" s="60">
        <f t="shared" si="173"/>
        <v>6000</v>
      </c>
      <c r="AN309" s="60">
        <f t="shared" si="174"/>
        <v>0</v>
      </c>
      <c r="AO309" s="60">
        <f t="shared" si="175"/>
        <v>24000</v>
      </c>
    </row>
    <row r="310" spans="1:41" ht="67.5" x14ac:dyDescent="0.25">
      <c r="A310" s="48" t="s">
        <v>22</v>
      </c>
      <c r="B310" s="48" t="s">
        <v>647</v>
      </c>
      <c r="C310" s="235"/>
      <c r="D310" s="242"/>
      <c r="E310" s="243"/>
      <c r="F310" s="243"/>
      <c r="G310" s="50" t="s">
        <v>651</v>
      </c>
      <c r="H310" s="54" t="s">
        <v>52</v>
      </c>
      <c r="I310" s="55">
        <v>1000</v>
      </c>
      <c r="J310" s="61">
        <v>55.999999999999993</v>
      </c>
      <c r="K310" s="61">
        <v>55999.999999999993</v>
      </c>
      <c r="L310" s="100" t="s">
        <v>107</v>
      </c>
      <c r="M310" s="78" t="s">
        <v>41</v>
      </c>
      <c r="N310" s="74" t="s">
        <v>172</v>
      </c>
      <c r="O310" s="78" t="s">
        <v>32</v>
      </c>
      <c r="Q310" s="130"/>
      <c r="R310" s="130">
        <v>250</v>
      </c>
      <c r="T310" s="130">
        <v>250</v>
      </c>
      <c r="U310" s="130"/>
      <c r="X310" s="130">
        <v>250</v>
      </c>
      <c r="Z310" s="130">
        <v>250</v>
      </c>
      <c r="AA310" s="130"/>
      <c r="AB310" s="58">
        <f t="shared" si="176"/>
        <v>1000</v>
      </c>
      <c r="AC310" s="60">
        <f t="shared" si="163"/>
        <v>0</v>
      </c>
      <c r="AD310" s="60">
        <f t="shared" si="164"/>
        <v>0</v>
      </c>
      <c r="AE310" s="60">
        <f t="shared" si="165"/>
        <v>13999.999999999998</v>
      </c>
      <c r="AF310" s="60">
        <f t="shared" si="166"/>
        <v>0</v>
      </c>
      <c r="AG310" s="60">
        <f t="shared" si="167"/>
        <v>13999.999999999998</v>
      </c>
      <c r="AH310" s="60">
        <f t="shared" si="168"/>
        <v>0</v>
      </c>
      <c r="AI310" s="60">
        <f t="shared" si="169"/>
        <v>0</v>
      </c>
      <c r="AJ310" s="60">
        <f t="shared" si="170"/>
        <v>0</v>
      </c>
      <c r="AK310" s="60">
        <f t="shared" si="171"/>
        <v>13999.999999999998</v>
      </c>
      <c r="AL310" s="60">
        <f t="shared" si="172"/>
        <v>0</v>
      </c>
      <c r="AM310" s="60">
        <f t="shared" si="173"/>
        <v>13999.999999999998</v>
      </c>
      <c r="AN310" s="60">
        <f t="shared" si="174"/>
        <v>0</v>
      </c>
      <c r="AO310" s="60">
        <f t="shared" si="175"/>
        <v>55999.999999999993</v>
      </c>
    </row>
    <row r="311" spans="1:41" ht="67.5" x14ac:dyDescent="0.25">
      <c r="A311" s="48" t="s">
        <v>22</v>
      </c>
      <c r="B311" s="48" t="s">
        <v>647</v>
      </c>
      <c r="C311" s="235"/>
      <c r="D311" s="242"/>
      <c r="E311" s="243"/>
      <c r="F311" s="243"/>
      <c r="G311" s="50" t="s">
        <v>108</v>
      </c>
      <c r="H311" s="54" t="s">
        <v>52</v>
      </c>
      <c r="I311" s="55">
        <v>1</v>
      </c>
      <c r="J311" s="61">
        <v>318269.25484858797</v>
      </c>
      <c r="K311" s="56">
        <f t="shared" si="162"/>
        <v>318269.25484858797</v>
      </c>
      <c r="L311" s="100" t="s">
        <v>48</v>
      </c>
      <c r="M311" s="78" t="s">
        <v>41</v>
      </c>
      <c r="N311" s="78" t="s">
        <v>172</v>
      </c>
      <c r="O311" s="78" t="s">
        <v>32</v>
      </c>
      <c r="Q311" s="130"/>
      <c r="R311" s="130"/>
      <c r="T311" s="130"/>
      <c r="U311" s="130"/>
      <c r="X311" s="130">
        <v>1</v>
      </c>
      <c r="Z311" s="130"/>
      <c r="AA311" s="130"/>
      <c r="AB311" s="58">
        <f t="shared" si="176"/>
        <v>1</v>
      </c>
      <c r="AC311" s="60">
        <f t="shared" si="163"/>
        <v>0</v>
      </c>
      <c r="AD311" s="60">
        <f t="shared" si="164"/>
        <v>0</v>
      </c>
      <c r="AE311" s="60">
        <f t="shared" si="165"/>
        <v>0</v>
      </c>
      <c r="AF311" s="60">
        <f t="shared" si="166"/>
        <v>0</v>
      </c>
      <c r="AG311" s="60">
        <f t="shared" si="167"/>
        <v>0</v>
      </c>
      <c r="AH311" s="60">
        <f t="shared" si="168"/>
        <v>0</v>
      </c>
      <c r="AI311" s="60">
        <f t="shared" si="169"/>
        <v>0</v>
      </c>
      <c r="AJ311" s="60">
        <f t="shared" si="170"/>
        <v>0</v>
      </c>
      <c r="AK311" s="60">
        <f t="shared" si="171"/>
        <v>318269.25484858797</v>
      </c>
      <c r="AL311" s="60">
        <f t="shared" si="172"/>
        <v>0</v>
      </c>
      <c r="AM311" s="60">
        <f t="shared" si="173"/>
        <v>0</v>
      </c>
      <c r="AN311" s="60">
        <f t="shared" si="174"/>
        <v>0</v>
      </c>
      <c r="AO311" s="60">
        <f t="shared" si="175"/>
        <v>318269.25484858797</v>
      </c>
    </row>
    <row r="312" spans="1:41" ht="67.5" x14ac:dyDescent="0.25">
      <c r="A312" s="48" t="s">
        <v>22</v>
      </c>
      <c r="B312" s="48" t="s">
        <v>647</v>
      </c>
      <c r="C312" s="235"/>
      <c r="D312" s="242"/>
      <c r="E312" s="243"/>
      <c r="F312" s="243"/>
      <c r="G312" s="50" t="s">
        <v>195</v>
      </c>
      <c r="H312" s="54" t="s">
        <v>52</v>
      </c>
      <c r="I312" s="55">
        <v>1000</v>
      </c>
      <c r="J312" s="61">
        <v>131.30394470132183</v>
      </c>
      <c r="K312" s="61">
        <f t="shared" si="162"/>
        <v>131303.94470132183</v>
      </c>
      <c r="L312" s="73" t="s">
        <v>67</v>
      </c>
      <c r="M312" s="78" t="s">
        <v>41</v>
      </c>
      <c r="N312" s="74" t="s">
        <v>172</v>
      </c>
      <c r="O312" s="78" t="s">
        <v>32</v>
      </c>
      <c r="Q312" s="130"/>
      <c r="R312" s="130">
        <v>250</v>
      </c>
      <c r="T312" s="130">
        <v>250</v>
      </c>
      <c r="U312" s="130"/>
      <c r="X312" s="130">
        <v>250</v>
      </c>
      <c r="Z312" s="130">
        <v>250</v>
      </c>
      <c r="AA312" s="130"/>
      <c r="AB312" s="58">
        <f t="shared" si="176"/>
        <v>1000</v>
      </c>
      <c r="AC312" s="60">
        <f t="shared" si="163"/>
        <v>0</v>
      </c>
      <c r="AD312" s="60">
        <f t="shared" si="164"/>
        <v>0</v>
      </c>
      <c r="AE312" s="60">
        <f t="shared" si="165"/>
        <v>32825.986175330458</v>
      </c>
      <c r="AF312" s="60">
        <f t="shared" si="166"/>
        <v>0</v>
      </c>
      <c r="AG312" s="60">
        <f t="shared" si="167"/>
        <v>32825.986175330458</v>
      </c>
      <c r="AH312" s="60">
        <f t="shared" si="168"/>
        <v>0</v>
      </c>
      <c r="AI312" s="60">
        <f t="shared" si="169"/>
        <v>0</v>
      </c>
      <c r="AJ312" s="60">
        <f t="shared" si="170"/>
        <v>0</v>
      </c>
      <c r="AK312" s="60">
        <f t="shared" si="171"/>
        <v>32825.986175330458</v>
      </c>
      <c r="AL312" s="60">
        <f t="shared" si="172"/>
        <v>0</v>
      </c>
      <c r="AM312" s="60">
        <f t="shared" si="173"/>
        <v>32825.986175330458</v>
      </c>
      <c r="AN312" s="60">
        <f t="shared" si="174"/>
        <v>0</v>
      </c>
      <c r="AO312" s="60">
        <f t="shared" si="175"/>
        <v>131303.94470132183</v>
      </c>
    </row>
    <row r="313" spans="1:41" ht="67.5" x14ac:dyDescent="0.25">
      <c r="A313" s="48" t="s">
        <v>22</v>
      </c>
      <c r="B313" s="48" t="s">
        <v>647</v>
      </c>
      <c r="C313" s="235"/>
      <c r="D313" s="242"/>
      <c r="E313" s="243"/>
      <c r="F313" s="243"/>
      <c r="G313" s="50" t="s">
        <v>91</v>
      </c>
      <c r="H313" s="54" t="s">
        <v>52</v>
      </c>
      <c r="I313" s="55">
        <v>1</v>
      </c>
      <c r="J313" s="61">
        <v>600000</v>
      </c>
      <c r="K313" s="61">
        <v>600000</v>
      </c>
      <c r="L313" s="98" t="s">
        <v>67</v>
      </c>
      <c r="M313" s="78" t="s">
        <v>41</v>
      </c>
      <c r="N313" s="74" t="s">
        <v>172</v>
      </c>
      <c r="O313" s="78" t="s">
        <v>32</v>
      </c>
      <c r="Q313" s="130"/>
      <c r="R313" s="130"/>
      <c r="T313" s="130">
        <v>1</v>
      </c>
      <c r="U313" s="130"/>
      <c r="X313" s="130"/>
      <c r="Z313" s="130"/>
      <c r="AA313" s="130"/>
      <c r="AB313" s="58">
        <f t="shared" si="176"/>
        <v>1</v>
      </c>
      <c r="AC313" s="60">
        <f t="shared" si="163"/>
        <v>0</v>
      </c>
      <c r="AD313" s="60">
        <f t="shared" si="164"/>
        <v>0</v>
      </c>
      <c r="AE313" s="60">
        <f t="shared" si="165"/>
        <v>0</v>
      </c>
      <c r="AF313" s="60">
        <f t="shared" si="166"/>
        <v>0</v>
      </c>
      <c r="AG313" s="60">
        <f t="shared" si="167"/>
        <v>600000</v>
      </c>
      <c r="AH313" s="60">
        <f t="shared" si="168"/>
        <v>0</v>
      </c>
      <c r="AI313" s="60">
        <f t="shared" si="169"/>
        <v>0</v>
      </c>
      <c r="AJ313" s="60">
        <f t="shared" si="170"/>
        <v>0</v>
      </c>
      <c r="AK313" s="60">
        <f t="shared" si="171"/>
        <v>0</v>
      </c>
      <c r="AL313" s="60">
        <f t="shared" si="172"/>
        <v>0</v>
      </c>
      <c r="AM313" s="60">
        <f t="shared" si="173"/>
        <v>0</v>
      </c>
      <c r="AN313" s="60">
        <f t="shared" si="174"/>
        <v>0</v>
      </c>
      <c r="AO313" s="60">
        <f t="shared" si="175"/>
        <v>600000</v>
      </c>
    </row>
    <row r="314" spans="1:41" x14ac:dyDescent="0.25">
      <c r="A314" s="64"/>
      <c r="B314" s="65"/>
      <c r="C314" s="35"/>
      <c r="D314" s="32" t="s">
        <v>42</v>
      </c>
      <c r="E314" s="33"/>
      <c r="F314" s="66"/>
      <c r="G314" s="65"/>
      <c r="H314" s="67"/>
      <c r="I314" s="68"/>
      <c r="J314" s="34"/>
      <c r="K314" s="34">
        <f>SUM(K307:K313)</f>
        <v>1284269.181988843</v>
      </c>
      <c r="L314" s="68"/>
      <c r="M314" s="70"/>
      <c r="N314" s="70"/>
      <c r="O314" s="70"/>
      <c r="P314" s="35"/>
      <c r="Q314" s="35"/>
      <c r="R314" s="35"/>
      <c r="S314" s="34"/>
      <c r="T314" s="34"/>
      <c r="U314" s="34"/>
      <c r="V314" s="35"/>
      <c r="W314" s="35"/>
      <c r="X314" s="35"/>
      <c r="Y314" s="35"/>
      <c r="Z314" s="35"/>
      <c r="AA314" s="35"/>
      <c r="AB314" s="35"/>
      <c r="AC314" s="34">
        <f t="shared" ref="AC314:AO314" si="177">SUM(AC307:AC313)</f>
        <v>0</v>
      </c>
      <c r="AD314" s="34">
        <f t="shared" si="177"/>
        <v>0</v>
      </c>
      <c r="AE314" s="34">
        <f t="shared" si="177"/>
        <v>91499.981785063777</v>
      </c>
      <c r="AF314" s="34">
        <f t="shared" si="177"/>
        <v>0</v>
      </c>
      <c r="AG314" s="34">
        <f t="shared" si="177"/>
        <v>691499.98178506375</v>
      </c>
      <c r="AH314" s="34">
        <f t="shared" si="177"/>
        <v>0</v>
      </c>
      <c r="AI314" s="34">
        <f t="shared" si="177"/>
        <v>0</v>
      </c>
      <c r="AJ314" s="34">
        <f t="shared" si="177"/>
        <v>0</v>
      </c>
      <c r="AK314" s="34">
        <f t="shared" si="177"/>
        <v>409769.23663365177</v>
      </c>
      <c r="AL314" s="34">
        <f t="shared" si="177"/>
        <v>0</v>
      </c>
      <c r="AM314" s="34">
        <f t="shared" si="177"/>
        <v>91499.981785063777</v>
      </c>
      <c r="AN314" s="34">
        <f t="shared" si="177"/>
        <v>0</v>
      </c>
      <c r="AO314" s="34">
        <f t="shared" si="177"/>
        <v>1284269.181988843</v>
      </c>
    </row>
    <row r="315" spans="1:41" ht="33.75" x14ac:dyDescent="0.25">
      <c r="A315" s="53" t="s">
        <v>43</v>
      </c>
      <c r="B315" s="53" t="s">
        <v>167</v>
      </c>
      <c r="C315" s="49" t="s">
        <v>89</v>
      </c>
      <c r="D315" s="53" t="s">
        <v>652</v>
      </c>
      <c r="E315" s="51">
        <v>1</v>
      </c>
      <c r="F315" s="54" t="s">
        <v>643</v>
      </c>
      <c r="G315" s="50" t="s">
        <v>653</v>
      </c>
      <c r="H315" s="50" t="s">
        <v>52</v>
      </c>
      <c r="I315" s="55">
        <v>1</v>
      </c>
      <c r="J315" s="83">
        <v>206500</v>
      </c>
      <c r="K315" s="84">
        <f t="shared" ref="K315:K318" si="178">+J315*I315</f>
        <v>206500</v>
      </c>
      <c r="L315" s="81" t="s">
        <v>69</v>
      </c>
      <c r="M315" s="78" t="s">
        <v>41</v>
      </c>
      <c r="N315" s="78" t="s">
        <v>172</v>
      </c>
      <c r="O315" s="78" t="s">
        <v>32</v>
      </c>
      <c r="Q315" s="58"/>
      <c r="R315" s="58">
        <v>1</v>
      </c>
      <c r="S315" s="58"/>
      <c r="T315" s="58"/>
      <c r="U315" s="58"/>
      <c r="V315" s="58"/>
      <c r="W315" s="58"/>
      <c r="X315" s="58"/>
      <c r="Y315" s="58"/>
      <c r="Z315" s="58"/>
      <c r="AA315" s="58"/>
      <c r="AB315" s="58">
        <f t="shared" si="176"/>
        <v>1</v>
      </c>
      <c r="AC315" s="60">
        <f t="shared" ref="AC315:AC318" si="179">+P315*J315</f>
        <v>0</v>
      </c>
      <c r="AD315" s="60">
        <f t="shared" ref="AD315:AD318" si="180">+Q315*J315</f>
        <v>0</v>
      </c>
      <c r="AE315" s="60">
        <f t="shared" ref="AE315:AE318" si="181">+R315*J315</f>
        <v>206500</v>
      </c>
      <c r="AF315" s="60">
        <f t="shared" ref="AF315:AF318" si="182">+S315*J315</f>
        <v>0</v>
      </c>
      <c r="AG315" s="60">
        <f t="shared" ref="AG315:AG318" si="183">+T315*J315</f>
        <v>0</v>
      </c>
      <c r="AH315" s="60">
        <f t="shared" ref="AH315:AH318" si="184">+U315*J315</f>
        <v>0</v>
      </c>
      <c r="AI315" s="60">
        <f t="shared" ref="AI315:AI318" si="185">+V315*J315</f>
        <v>0</v>
      </c>
      <c r="AJ315" s="60">
        <f t="shared" ref="AJ315:AJ318" si="186">+W315*J315</f>
        <v>0</v>
      </c>
      <c r="AK315" s="60">
        <f t="shared" ref="AK315:AK318" si="187">+X315*J315</f>
        <v>0</v>
      </c>
      <c r="AL315" s="60">
        <f t="shared" ref="AL315:AL318" si="188">+Y315*J315</f>
        <v>0</v>
      </c>
      <c r="AM315" s="60">
        <f t="shared" ref="AM315:AM318" si="189">+Z315*J315</f>
        <v>0</v>
      </c>
      <c r="AN315" s="60">
        <f t="shared" ref="AN315:AN318" si="190">+AA315*J315</f>
        <v>0</v>
      </c>
      <c r="AO315" s="60">
        <f t="shared" ref="AO315:AO318" si="191">SUM(AC315:AN315)</f>
        <v>206500</v>
      </c>
    </row>
    <row r="316" spans="1:41" ht="33.75" x14ac:dyDescent="0.25">
      <c r="A316" s="53" t="s">
        <v>43</v>
      </c>
      <c r="B316" s="53" t="s">
        <v>167</v>
      </c>
      <c r="C316" s="49" t="s">
        <v>89</v>
      </c>
      <c r="D316" s="53" t="s">
        <v>654</v>
      </c>
      <c r="E316" s="51">
        <v>1</v>
      </c>
      <c r="F316" s="54" t="s">
        <v>643</v>
      </c>
      <c r="G316" s="50" t="s">
        <v>624</v>
      </c>
      <c r="H316" s="50" t="s">
        <v>52</v>
      </c>
      <c r="I316" s="55">
        <v>1</v>
      </c>
      <c r="J316" s="83">
        <v>154816</v>
      </c>
      <c r="K316" s="84">
        <f t="shared" si="178"/>
        <v>154816</v>
      </c>
      <c r="L316" s="81" t="s">
        <v>107</v>
      </c>
      <c r="M316" s="78" t="s">
        <v>41</v>
      </c>
      <c r="N316" s="78" t="s">
        <v>172</v>
      </c>
      <c r="O316" s="78" t="s">
        <v>32</v>
      </c>
      <c r="Q316" s="58"/>
      <c r="R316" s="58">
        <v>1</v>
      </c>
      <c r="S316" s="58"/>
      <c r="T316" s="58"/>
      <c r="U316" s="58"/>
      <c r="V316" s="58"/>
      <c r="W316" s="58"/>
      <c r="X316" s="58"/>
      <c r="Y316" s="58"/>
      <c r="Z316" s="58"/>
      <c r="AA316" s="58"/>
      <c r="AB316" s="58">
        <f t="shared" si="176"/>
        <v>1</v>
      </c>
      <c r="AC316" s="60">
        <f t="shared" si="179"/>
        <v>0</v>
      </c>
      <c r="AD316" s="60">
        <f t="shared" si="180"/>
        <v>0</v>
      </c>
      <c r="AE316" s="60">
        <f t="shared" si="181"/>
        <v>154816</v>
      </c>
      <c r="AF316" s="60">
        <f t="shared" si="182"/>
        <v>0</v>
      </c>
      <c r="AG316" s="60">
        <f t="shared" si="183"/>
        <v>0</v>
      </c>
      <c r="AH316" s="60">
        <f t="shared" si="184"/>
        <v>0</v>
      </c>
      <c r="AI316" s="60">
        <f t="shared" si="185"/>
        <v>0</v>
      </c>
      <c r="AJ316" s="60">
        <f t="shared" si="186"/>
        <v>0</v>
      </c>
      <c r="AK316" s="60">
        <f t="shared" si="187"/>
        <v>0</v>
      </c>
      <c r="AL316" s="60">
        <f t="shared" si="188"/>
        <v>0</v>
      </c>
      <c r="AM316" s="60">
        <f t="shared" si="189"/>
        <v>0</v>
      </c>
      <c r="AN316" s="60">
        <f t="shared" si="190"/>
        <v>0</v>
      </c>
      <c r="AO316" s="60">
        <f t="shared" si="191"/>
        <v>154816</v>
      </c>
    </row>
    <row r="317" spans="1:41" ht="33.75" x14ac:dyDescent="0.25">
      <c r="A317" s="53" t="s">
        <v>43</v>
      </c>
      <c r="B317" s="53" t="s">
        <v>167</v>
      </c>
      <c r="C317" s="49" t="s">
        <v>89</v>
      </c>
      <c r="D317" s="53" t="s">
        <v>655</v>
      </c>
      <c r="E317" s="51">
        <v>1</v>
      </c>
      <c r="F317" s="54" t="s">
        <v>643</v>
      </c>
      <c r="G317" s="50" t="s">
        <v>655</v>
      </c>
      <c r="H317" s="50" t="s">
        <v>52</v>
      </c>
      <c r="I317" s="55">
        <v>1</v>
      </c>
      <c r="J317" s="83">
        <v>9300.2199999999993</v>
      </c>
      <c r="K317" s="84">
        <f t="shared" si="178"/>
        <v>9300.2199999999993</v>
      </c>
      <c r="L317" s="81" t="s">
        <v>656</v>
      </c>
      <c r="M317" s="78" t="s">
        <v>41</v>
      </c>
      <c r="N317" s="78" t="s">
        <v>172</v>
      </c>
      <c r="O317" s="78" t="s">
        <v>32</v>
      </c>
      <c r="Q317" s="58"/>
      <c r="R317" s="58">
        <v>1</v>
      </c>
      <c r="S317" s="58"/>
      <c r="T317" s="58"/>
      <c r="U317" s="58"/>
      <c r="V317" s="58"/>
      <c r="W317" s="58"/>
      <c r="X317" s="58"/>
      <c r="Y317" s="58"/>
      <c r="Z317" s="58"/>
      <c r="AA317" s="58"/>
      <c r="AB317" s="58">
        <f t="shared" si="176"/>
        <v>1</v>
      </c>
      <c r="AC317" s="60">
        <f t="shared" si="179"/>
        <v>0</v>
      </c>
      <c r="AD317" s="60">
        <f t="shared" si="180"/>
        <v>0</v>
      </c>
      <c r="AE317" s="60">
        <f t="shared" si="181"/>
        <v>9300.2199999999993</v>
      </c>
      <c r="AF317" s="60">
        <f t="shared" si="182"/>
        <v>0</v>
      </c>
      <c r="AG317" s="60">
        <f t="shared" si="183"/>
        <v>0</v>
      </c>
      <c r="AH317" s="60">
        <f t="shared" si="184"/>
        <v>0</v>
      </c>
      <c r="AI317" s="60">
        <f t="shared" si="185"/>
        <v>0</v>
      </c>
      <c r="AJ317" s="60">
        <f t="shared" si="186"/>
        <v>0</v>
      </c>
      <c r="AK317" s="60">
        <f t="shared" si="187"/>
        <v>0</v>
      </c>
      <c r="AL317" s="60">
        <f t="shared" si="188"/>
        <v>0</v>
      </c>
      <c r="AM317" s="60">
        <f t="shared" si="189"/>
        <v>0</v>
      </c>
      <c r="AN317" s="60">
        <f t="shared" si="190"/>
        <v>0</v>
      </c>
      <c r="AO317" s="60">
        <f t="shared" si="191"/>
        <v>9300.2199999999993</v>
      </c>
    </row>
    <row r="318" spans="1:41" ht="67.5" x14ac:dyDescent="0.25">
      <c r="A318" s="53" t="s">
        <v>43</v>
      </c>
      <c r="B318" s="53" t="s">
        <v>167</v>
      </c>
      <c r="C318" s="49" t="s">
        <v>657</v>
      </c>
      <c r="D318" s="131" t="s">
        <v>658</v>
      </c>
      <c r="E318" s="126">
        <v>1</v>
      </c>
      <c r="F318" s="132" t="s">
        <v>643</v>
      </c>
      <c r="G318" s="132" t="s">
        <v>659</v>
      </c>
      <c r="H318" s="132" t="s">
        <v>52</v>
      </c>
      <c r="I318" s="55">
        <v>1</v>
      </c>
      <c r="J318" s="56">
        <v>20640</v>
      </c>
      <c r="K318" s="56">
        <f t="shared" si="178"/>
        <v>20640</v>
      </c>
      <c r="L318" s="78" t="s">
        <v>305</v>
      </c>
      <c r="M318" s="78" t="s">
        <v>41</v>
      </c>
      <c r="N318" s="78" t="s">
        <v>172</v>
      </c>
      <c r="O318" s="78" t="s">
        <v>32</v>
      </c>
      <c r="Q318" s="51"/>
      <c r="R318" s="51">
        <v>1</v>
      </c>
      <c r="S318" s="51"/>
      <c r="T318" s="51"/>
      <c r="U318" s="51"/>
      <c r="V318" s="51"/>
      <c r="W318" s="51"/>
      <c r="X318" s="51"/>
      <c r="Y318" s="51"/>
      <c r="Z318" s="51"/>
      <c r="AA318" s="51"/>
      <c r="AB318" s="58">
        <f t="shared" si="176"/>
        <v>1</v>
      </c>
      <c r="AC318" s="60">
        <f t="shared" si="179"/>
        <v>0</v>
      </c>
      <c r="AD318" s="60">
        <f t="shared" si="180"/>
        <v>0</v>
      </c>
      <c r="AE318" s="60">
        <f t="shared" si="181"/>
        <v>20640</v>
      </c>
      <c r="AF318" s="60">
        <f t="shared" si="182"/>
        <v>0</v>
      </c>
      <c r="AG318" s="60">
        <f t="shared" si="183"/>
        <v>0</v>
      </c>
      <c r="AH318" s="60">
        <f t="shared" si="184"/>
        <v>0</v>
      </c>
      <c r="AI318" s="60">
        <f t="shared" si="185"/>
        <v>0</v>
      </c>
      <c r="AJ318" s="60">
        <f t="shared" si="186"/>
        <v>0</v>
      </c>
      <c r="AK318" s="60">
        <f t="shared" si="187"/>
        <v>0</v>
      </c>
      <c r="AL318" s="60">
        <f t="shared" si="188"/>
        <v>0</v>
      </c>
      <c r="AM318" s="60">
        <f t="shared" si="189"/>
        <v>0</v>
      </c>
      <c r="AN318" s="60">
        <f t="shared" si="190"/>
        <v>0</v>
      </c>
      <c r="AO318" s="60">
        <f t="shared" si="191"/>
        <v>20640</v>
      </c>
    </row>
    <row r="319" spans="1:41" x14ac:dyDescent="0.25">
      <c r="A319" s="64"/>
      <c r="B319" s="65"/>
      <c r="C319" s="35"/>
      <c r="D319" s="32" t="s">
        <v>42</v>
      </c>
      <c r="E319" s="33"/>
      <c r="F319" s="66"/>
      <c r="G319" s="65"/>
      <c r="H319" s="85"/>
      <c r="I319" s="68"/>
      <c r="J319" s="34"/>
      <c r="K319" s="34">
        <f>SUM(K315:K318)</f>
        <v>391256.22</v>
      </c>
      <c r="L319" s="68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4">
        <f t="shared" ref="AC319:AO319" si="192">SUM(AC315:AC318)</f>
        <v>0</v>
      </c>
      <c r="AD319" s="34">
        <f t="shared" si="192"/>
        <v>0</v>
      </c>
      <c r="AE319" s="34">
        <f t="shared" si="192"/>
        <v>391256.22</v>
      </c>
      <c r="AF319" s="34">
        <f t="shared" si="192"/>
        <v>0</v>
      </c>
      <c r="AG319" s="34">
        <f t="shared" si="192"/>
        <v>0</v>
      </c>
      <c r="AH319" s="34">
        <f t="shared" si="192"/>
        <v>0</v>
      </c>
      <c r="AI319" s="34">
        <f t="shared" si="192"/>
        <v>0</v>
      </c>
      <c r="AJ319" s="34">
        <f t="shared" si="192"/>
        <v>0</v>
      </c>
      <c r="AK319" s="34">
        <f t="shared" si="192"/>
        <v>0</v>
      </c>
      <c r="AL319" s="34">
        <f t="shared" si="192"/>
        <v>0</v>
      </c>
      <c r="AM319" s="34">
        <f t="shared" si="192"/>
        <v>0</v>
      </c>
      <c r="AN319" s="34">
        <f t="shared" si="192"/>
        <v>0</v>
      </c>
      <c r="AO319" s="34">
        <f t="shared" si="192"/>
        <v>391256.22</v>
      </c>
    </row>
    <row r="320" spans="1:41" x14ac:dyDescent="0.25">
      <c r="A320" s="86"/>
      <c r="B320" s="86"/>
      <c r="C320" s="86"/>
      <c r="D320" s="87" t="s">
        <v>660</v>
      </c>
      <c r="E320" s="86"/>
      <c r="F320" s="86"/>
      <c r="G320" s="133"/>
      <c r="H320" s="86"/>
      <c r="I320" s="88"/>
      <c r="J320" s="107"/>
      <c r="K320" s="107">
        <f>+K314+K306+K319</f>
        <v>25648449.189083762</v>
      </c>
      <c r="L320" s="134"/>
      <c r="M320" s="86"/>
      <c r="N320" s="86"/>
      <c r="O320" s="86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7">
        <f>+AC314+AC306+AC319</f>
        <v>0</v>
      </c>
      <c r="AD320" s="107">
        <f t="shared" ref="AD320:AO320" si="193">+AD314+AD306+AD319</f>
        <v>0</v>
      </c>
      <c r="AE320" s="107">
        <f t="shared" si="193"/>
        <v>3742812.2941638092</v>
      </c>
      <c r="AF320" s="107">
        <f t="shared" si="193"/>
        <v>0</v>
      </c>
      <c r="AG320" s="107">
        <f t="shared" si="193"/>
        <v>12268012.984399386</v>
      </c>
      <c r="AH320" s="107">
        <f t="shared" si="193"/>
        <v>0</v>
      </c>
      <c r="AI320" s="107">
        <f t="shared" si="193"/>
        <v>0</v>
      </c>
      <c r="AJ320" s="107">
        <f t="shared" si="193"/>
        <v>3658166.9747231011</v>
      </c>
      <c r="AK320" s="107">
        <f t="shared" si="193"/>
        <v>409769.23663365177</v>
      </c>
      <c r="AL320" s="107">
        <f t="shared" si="193"/>
        <v>5478187.7173787458</v>
      </c>
      <c r="AM320" s="107">
        <f t="shared" si="193"/>
        <v>91499.981785063777</v>
      </c>
      <c r="AN320" s="107">
        <f t="shared" si="193"/>
        <v>0</v>
      </c>
      <c r="AO320" s="107">
        <f t="shared" si="193"/>
        <v>25648449.189083762</v>
      </c>
    </row>
    <row r="321" spans="1:41" x14ac:dyDescent="0.25">
      <c r="A321" s="37" t="s">
        <v>661</v>
      </c>
      <c r="B321" s="38"/>
      <c r="C321" s="39"/>
      <c r="D321" s="37"/>
      <c r="E321" s="44"/>
      <c r="F321" s="91"/>
      <c r="G321" s="38"/>
      <c r="H321" s="44"/>
      <c r="I321" s="43"/>
      <c r="J321" s="109"/>
      <c r="K321" s="135"/>
      <c r="L321" s="136"/>
      <c r="M321" s="137"/>
      <c r="N321" s="137"/>
      <c r="O321" s="137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</row>
    <row r="322" spans="1:41" x14ac:dyDescent="0.25">
      <c r="A322" s="226" t="s">
        <v>4</v>
      </c>
      <c r="B322" s="226" t="s">
        <v>5</v>
      </c>
      <c r="C322" s="226" t="s">
        <v>6</v>
      </c>
      <c r="D322" s="226" t="s">
        <v>7</v>
      </c>
      <c r="E322" s="226" t="s">
        <v>8</v>
      </c>
      <c r="F322" s="226" t="s">
        <v>9</v>
      </c>
      <c r="G322" s="226" t="s">
        <v>10</v>
      </c>
      <c r="H322" s="226" t="s">
        <v>11</v>
      </c>
      <c r="I322" s="231" t="s">
        <v>12</v>
      </c>
      <c r="J322" s="229" t="s">
        <v>13</v>
      </c>
      <c r="K322" s="226" t="s">
        <v>14</v>
      </c>
      <c r="L322" s="231" t="s">
        <v>15</v>
      </c>
      <c r="M322" s="226" t="s">
        <v>16</v>
      </c>
      <c r="N322" s="226" t="s">
        <v>17</v>
      </c>
      <c r="O322" s="226" t="s">
        <v>18</v>
      </c>
      <c r="P322" s="220" t="s">
        <v>19</v>
      </c>
      <c r="Q322" s="221"/>
      <c r="R322" s="221"/>
      <c r="S322" s="221"/>
      <c r="T322" s="221"/>
      <c r="U322" s="221"/>
      <c r="V322" s="221"/>
      <c r="W322" s="221"/>
      <c r="X322" s="221"/>
      <c r="Y322" s="221"/>
      <c r="Z322" s="221"/>
      <c r="AA322" s="221"/>
      <c r="AB322" s="222"/>
      <c r="AC322" s="220" t="s">
        <v>20</v>
      </c>
      <c r="AD322" s="221"/>
      <c r="AE322" s="221"/>
      <c r="AF322" s="221"/>
      <c r="AG322" s="221"/>
      <c r="AH322" s="221"/>
      <c r="AI322" s="221"/>
      <c r="AJ322" s="221"/>
      <c r="AK322" s="221"/>
      <c r="AL322" s="221"/>
      <c r="AM322" s="221"/>
      <c r="AN322" s="221"/>
      <c r="AO322" s="222"/>
    </row>
    <row r="323" spans="1:41" x14ac:dyDescent="0.25">
      <c r="A323" s="226"/>
      <c r="B323" s="226"/>
      <c r="C323" s="226"/>
      <c r="D323" s="226"/>
      <c r="E323" s="226"/>
      <c r="F323" s="226"/>
      <c r="G323" s="226"/>
      <c r="H323" s="226"/>
      <c r="I323" s="231"/>
      <c r="J323" s="229"/>
      <c r="K323" s="226"/>
      <c r="L323" s="231"/>
      <c r="M323" s="226"/>
      <c r="N323" s="226"/>
      <c r="O323" s="226"/>
      <c r="P323" s="47" t="s">
        <v>1147</v>
      </c>
      <c r="Q323" s="47" t="s">
        <v>1148</v>
      </c>
      <c r="R323" s="47" t="s">
        <v>1149</v>
      </c>
      <c r="S323" s="47" t="s">
        <v>1150</v>
      </c>
      <c r="T323" s="47" t="s">
        <v>1151</v>
      </c>
      <c r="U323" s="47" t="s">
        <v>1152</v>
      </c>
      <c r="V323" s="47" t="s">
        <v>1153</v>
      </c>
      <c r="W323" s="47" t="s">
        <v>1154</v>
      </c>
      <c r="X323" s="47" t="s">
        <v>1155</v>
      </c>
      <c r="Y323" s="47" t="s">
        <v>1156</v>
      </c>
      <c r="Z323" s="47" t="s">
        <v>1157</v>
      </c>
      <c r="AA323" s="47" t="s">
        <v>1158</v>
      </c>
      <c r="AB323" s="47" t="s">
        <v>21</v>
      </c>
      <c r="AC323" s="47" t="s">
        <v>1147</v>
      </c>
      <c r="AD323" s="47" t="s">
        <v>1148</v>
      </c>
      <c r="AE323" s="47" t="s">
        <v>1149</v>
      </c>
      <c r="AF323" s="47" t="s">
        <v>1150</v>
      </c>
      <c r="AG323" s="47" t="s">
        <v>1151</v>
      </c>
      <c r="AH323" s="47" t="s">
        <v>1152</v>
      </c>
      <c r="AI323" s="47" t="s">
        <v>1153</v>
      </c>
      <c r="AJ323" s="47" t="s">
        <v>1154</v>
      </c>
      <c r="AK323" s="47" t="s">
        <v>1155</v>
      </c>
      <c r="AL323" s="47" t="s">
        <v>1156</v>
      </c>
      <c r="AM323" s="47" t="s">
        <v>1157</v>
      </c>
      <c r="AN323" s="47" t="s">
        <v>1158</v>
      </c>
      <c r="AO323" s="47" t="s">
        <v>21</v>
      </c>
    </row>
    <row r="324" spans="1:41" ht="45" x14ac:dyDescent="0.25">
      <c r="A324" s="53" t="s">
        <v>662</v>
      </c>
      <c r="B324" s="53" t="s">
        <v>663</v>
      </c>
      <c r="C324" s="49" t="s">
        <v>664</v>
      </c>
      <c r="D324" s="50" t="s">
        <v>665</v>
      </c>
      <c r="E324" s="54">
        <v>1</v>
      </c>
      <c r="F324" s="54" t="s">
        <v>666</v>
      </c>
      <c r="G324" s="50" t="s">
        <v>195</v>
      </c>
      <c r="H324" s="54" t="s">
        <v>52</v>
      </c>
      <c r="I324" s="55">
        <v>75</v>
      </c>
      <c r="J324" s="61">
        <v>121.24558139534885</v>
      </c>
      <c r="K324" s="56">
        <f t="shared" ref="K324:K326" si="194">+J324*I324</f>
        <v>9093.4186046511641</v>
      </c>
      <c r="L324" s="73" t="s">
        <v>67</v>
      </c>
      <c r="M324" s="74" t="s">
        <v>30</v>
      </c>
      <c r="N324" s="74" t="s">
        <v>667</v>
      </c>
      <c r="O324" s="74" t="s">
        <v>32</v>
      </c>
      <c r="Q324" s="58"/>
      <c r="R324" s="58">
        <v>75</v>
      </c>
      <c r="T324" s="58"/>
      <c r="U324" s="58"/>
      <c r="W324" s="58"/>
      <c r="X324" s="58"/>
      <c r="Z324" s="58"/>
      <c r="AA324" s="58"/>
      <c r="AB324" s="58">
        <f t="shared" ref="AB324:AB326" si="195">+SUM(P324:AA324)</f>
        <v>75</v>
      </c>
      <c r="AC324" s="60">
        <f t="shared" ref="AC324:AC326" si="196">+P324*J324</f>
        <v>0</v>
      </c>
      <c r="AD324" s="60">
        <f t="shared" ref="AD324:AD326" si="197">+Q324*J324</f>
        <v>0</v>
      </c>
      <c r="AE324" s="60">
        <f t="shared" ref="AE324:AE326" si="198">+R324*J324</f>
        <v>9093.4186046511641</v>
      </c>
      <c r="AF324" s="60">
        <f t="shared" ref="AF324:AF326" si="199">+S324*J324</f>
        <v>0</v>
      </c>
      <c r="AG324" s="60">
        <f t="shared" ref="AG324:AG326" si="200">+T324*J324</f>
        <v>0</v>
      </c>
      <c r="AH324" s="60">
        <f t="shared" ref="AH324:AH326" si="201">+U324*J324</f>
        <v>0</v>
      </c>
      <c r="AI324" s="60">
        <f t="shared" ref="AI324:AI326" si="202">+V324*J324</f>
        <v>0</v>
      </c>
      <c r="AJ324" s="60">
        <f t="shared" ref="AJ324:AJ326" si="203">+W324*J324</f>
        <v>0</v>
      </c>
      <c r="AK324" s="60">
        <f t="shared" ref="AK324:AK326" si="204">+X324*J324</f>
        <v>0</v>
      </c>
      <c r="AL324" s="60">
        <f t="shared" ref="AL324:AL326" si="205">+Y324*J324</f>
        <v>0</v>
      </c>
      <c r="AM324" s="60">
        <f t="shared" ref="AM324:AM326" si="206">+Z324*J324</f>
        <v>0</v>
      </c>
      <c r="AN324" s="60">
        <f t="shared" ref="AN324:AN326" si="207">+AA324*J324</f>
        <v>0</v>
      </c>
      <c r="AO324" s="60">
        <f t="shared" ref="AO324:AO326" si="208">SUM(AC324:AN324)</f>
        <v>9093.4186046511641</v>
      </c>
    </row>
    <row r="325" spans="1:41" ht="112.5" x14ac:dyDescent="0.25">
      <c r="A325" s="48" t="s">
        <v>662</v>
      </c>
      <c r="B325" s="48" t="s">
        <v>663</v>
      </c>
      <c r="C325" s="49" t="s">
        <v>668</v>
      </c>
      <c r="D325" s="50" t="s">
        <v>669</v>
      </c>
      <c r="E325" s="54">
        <v>8</v>
      </c>
      <c r="F325" s="52" t="s">
        <v>666</v>
      </c>
      <c r="G325" s="50" t="s">
        <v>195</v>
      </c>
      <c r="H325" s="54" t="s">
        <v>52</v>
      </c>
      <c r="I325" s="55">
        <v>425</v>
      </c>
      <c r="J325" s="61">
        <v>121.24543458969688</v>
      </c>
      <c r="K325" s="56">
        <f t="shared" si="194"/>
        <v>51529.309700621176</v>
      </c>
      <c r="L325" s="73" t="s">
        <v>67</v>
      </c>
      <c r="M325" s="74" t="s">
        <v>41</v>
      </c>
      <c r="N325" s="74" t="s">
        <v>667</v>
      </c>
      <c r="O325" s="74" t="s">
        <v>32</v>
      </c>
      <c r="Q325" s="138"/>
      <c r="R325" s="138">
        <v>100</v>
      </c>
      <c r="T325" s="138"/>
      <c r="U325" s="138">
        <v>100</v>
      </c>
      <c r="W325" s="138">
        <v>100</v>
      </c>
      <c r="X325" s="138"/>
      <c r="Z325" s="138">
        <v>125</v>
      </c>
      <c r="AA325" s="138"/>
      <c r="AB325" s="58">
        <f t="shared" si="195"/>
        <v>425</v>
      </c>
      <c r="AC325" s="60">
        <f t="shared" si="196"/>
        <v>0</v>
      </c>
      <c r="AD325" s="60">
        <f t="shared" si="197"/>
        <v>0</v>
      </c>
      <c r="AE325" s="60">
        <f t="shared" si="198"/>
        <v>12124.543458969689</v>
      </c>
      <c r="AF325" s="60">
        <f t="shared" si="199"/>
        <v>0</v>
      </c>
      <c r="AG325" s="60">
        <f t="shared" si="200"/>
        <v>0</v>
      </c>
      <c r="AH325" s="60">
        <f t="shared" si="201"/>
        <v>12124.543458969689</v>
      </c>
      <c r="AI325" s="60">
        <f t="shared" si="202"/>
        <v>0</v>
      </c>
      <c r="AJ325" s="60">
        <f t="shared" si="203"/>
        <v>12124.543458969689</v>
      </c>
      <c r="AK325" s="60">
        <f t="shared" si="204"/>
        <v>0</v>
      </c>
      <c r="AL325" s="60">
        <f t="shared" si="205"/>
        <v>0</v>
      </c>
      <c r="AM325" s="60">
        <f t="shared" si="206"/>
        <v>15155.679323712111</v>
      </c>
      <c r="AN325" s="60">
        <f t="shared" si="207"/>
        <v>0</v>
      </c>
      <c r="AO325" s="60">
        <f t="shared" si="208"/>
        <v>51529.309700621176</v>
      </c>
    </row>
    <row r="326" spans="1:41" ht="33.75" x14ac:dyDescent="0.25">
      <c r="A326" s="48" t="s">
        <v>662</v>
      </c>
      <c r="B326" s="48" t="s">
        <v>663</v>
      </c>
      <c r="C326" s="49" t="s">
        <v>670</v>
      </c>
      <c r="D326" s="50" t="s">
        <v>671</v>
      </c>
      <c r="E326" s="54">
        <v>2</v>
      </c>
      <c r="F326" s="52" t="s">
        <v>666</v>
      </c>
      <c r="G326" s="50" t="s">
        <v>104</v>
      </c>
      <c r="H326" s="54" t="s">
        <v>52</v>
      </c>
      <c r="I326" s="55">
        <v>100</v>
      </c>
      <c r="J326" s="61">
        <v>121.24666666666666</v>
      </c>
      <c r="K326" s="56">
        <f t="shared" si="194"/>
        <v>12124.666666666666</v>
      </c>
      <c r="L326" s="98" t="s">
        <v>105</v>
      </c>
      <c r="M326" s="63" t="s">
        <v>30</v>
      </c>
      <c r="N326" s="63" t="s">
        <v>667</v>
      </c>
      <c r="O326" s="63" t="s">
        <v>32</v>
      </c>
      <c r="Q326" s="138"/>
      <c r="R326" s="138"/>
      <c r="T326" s="138"/>
      <c r="U326" s="138">
        <v>50</v>
      </c>
      <c r="W326" s="138"/>
      <c r="X326" s="138"/>
      <c r="Z326" s="138">
        <v>50</v>
      </c>
      <c r="AA326" s="138"/>
      <c r="AB326" s="58">
        <f t="shared" si="195"/>
        <v>100</v>
      </c>
      <c r="AC326" s="60">
        <f t="shared" si="196"/>
        <v>0</v>
      </c>
      <c r="AD326" s="60">
        <f t="shared" si="197"/>
        <v>0</v>
      </c>
      <c r="AE326" s="60">
        <f t="shared" si="198"/>
        <v>0</v>
      </c>
      <c r="AF326" s="60">
        <f t="shared" si="199"/>
        <v>0</v>
      </c>
      <c r="AG326" s="60">
        <f t="shared" si="200"/>
        <v>0</v>
      </c>
      <c r="AH326" s="60">
        <f t="shared" si="201"/>
        <v>6062.333333333333</v>
      </c>
      <c r="AI326" s="60">
        <f t="shared" si="202"/>
        <v>0</v>
      </c>
      <c r="AJ326" s="60">
        <f t="shared" si="203"/>
        <v>0</v>
      </c>
      <c r="AK326" s="60">
        <f t="shared" si="204"/>
        <v>0</v>
      </c>
      <c r="AL326" s="60">
        <f t="shared" si="205"/>
        <v>0</v>
      </c>
      <c r="AM326" s="60">
        <f t="shared" si="206"/>
        <v>6062.333333333333</v>
      </c>
      <c r="AN326" s="60">
        <f t="shared" si="207"/>
        <v>0</v>
      </c>
      <c r="AO326" s="60">
        <f t="shared" si="208"/>
        <v>12124.666666666666</v>
      </c>
    </row>
    <row r="327" spans="1:41" x14ac:dyDescent="0.25">
      <c r="A327" s="64"/>
      <c r="B327" s="65"/>
      <c r="C327" s="35"/>
      <c r="D327" s="32" t="s">
        <v>42</v>
      </c>
      <c r="E327" s="33"/>
      <c r="F327" s="66"/>
      <c r="G327" s="65"/>
      <c r="H327" s="67"/>
      <c r="I327" s="68"/>
      <c r="J327" s="34"/>
      <c r="K327" s="34">
        <f>SUM(K324:K326)</f>
        <v>72747.394971939008</v>
      </c>
      <c r="L327" s="68"/>
      <c r="M327" s="70"/>
      <c r="N327" s="70"/>
      <c r="O327" s="70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70">
        <f>SUM(AC324:AC326)</f>
        <v>0</v>
      </c>
      <c r="AD327" s="70">
        <f t="shared" ref="AD327:AO327" si="209">SUM(AD324:AD326)</f>
        <v>0</v>
      </c>
      <c r="AE327" s="70">
        <f t="shared" si="209"/>
        <v>21217.962063620853</v>
      </c>
      <c r="AF327" s="70">
        <f t="shared" si="209"/>
        <v>0</v>
      </c>
      <c r="AG327" s="70">
        <f t="shared" si="209"/>
        <v>0</v>
      </c>
      <c r="AH327" s="70">
        <f t="shared" si="209"/>
        <v>18186.876792303021</v>
      </c>
      <c r="AI327" s="70">
        <f t="shared" si="209"/>
        <v>0</v>
      </c>
      <c r="AJ327" s="70">
        <f t="shared" si="209"/>
        <v>12124.543458969689</v>
      </c>
      <c r="AK327" s="70">
        <f t="shared" si="209"/>
        <v>0</v>
      </c>
      <c r="AL327" s="70">
        <f t="shared" si="209"/>
        <v>0</v>
      </c>
      <c r="AM327" s="70">
        <f t="shared" si="209"/>
        <v>21218.012657045445</v>
      </c>
      <c r="AN327" s="70">
        <f t="shared" si="209"/>
        <v>0</v>
      </c>
      <c r="AO327" s="70">
        <f t="shared" si="209"/>
        <v>72747.394971939008</v>
      </c>
    </row>
    <row r="328" spans="1:41" x14ac:dyDescent="0.25">
      <c r="A328" s="86"/>
      <c r="B328" s="86"/>
      <c r="C328" s="86"/>
      <c r="D328" s="87" t="s">
        <v>672</v>
      </c>
      <c r="E328" s="86"/>
      <c r="F328" s="86"/>
      <c r="G328" s="133"/>
      <c r="H328" s="86"/>
      <c r="I328" s="88"/>
      <c r="J328" s="107"/>
      <c r="K328" s="107">
        <f>+K327</f>
        <v>72747.394971939008</v>
      </c>
      <c r="L328" s="88"/>
      <c r="M328" s="86"/>
      <c r="N328" s="86"/>
      <c r="O328" s="86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>
        <f t="shared" ref="AC328" si="210">+AC327</f>
        <v>0</v>
      </c>
      <c r="AD328" s="108">
        <f t="shared" ref="AD328:AO328" si="211">+AD327</f>
        <v>0</v>
      </c>
      <c r="AE328" s="108">
        <f t="shared" si="211"/>
        <v>21217.962063620853</v>
      </c>
      <c r="AF328" s="108">
        <f t="shared" si="211"/>
        <v>0</v>
      </c>
      <c r="AG328" s="108">
        <f t="shared" si="211"/>
        <v>0</v>
      </c>
      <c r="AH328" s="108">
        <f t="shared" si="211"/>
        <v>18186.876792303021</v>
      </c>
      <c r="AI328" s="108">
        <f t="shared" si="211"/>
        <v>0</v>
      </c>
      <c r="AJ328" s="108">
        <f t="shared" si="211"/>
        <v>12124.543458969689</v>
      </c>
      <c r="AK328" s="108">
        <f t="shared" si="211"/>
        <v>0</v>
      </c>
      <c r="AL328" s="108">
        <f t="shared" si="211"/>
        <v>0</v>
      </c>
      <c r="AM328" s="108">
        <f t="shared" si="211"/>
        <v>21218.012657045445</v>
      </c>
      <c r="AN328" s="108">
        <f t="shared" si="211"/>
        <v>0</v>
      </c>
      <c r="AO328" s="108">
        <f t="shared" si="211"/>
        <v>72747.394971939008</v>
      </c>
    </row>
    <row r="329" spans="1:41" x14ac:dyDescent="0.25">
      <c r="A329" s="37" t="s">
        <v>673</v>
      </c>
      <c r="B329" s="38"/>
      <c r="C329" s="39"/>
      <c r="D329" s="37"/>
      <c r="E329" s="44"/>
      <c r="F329" s="91"/>
      <c r="G329" s="38"/>
      <c r="H329" s="44"/>
      <c r="I329" s="43"/>
      <c r="J329" s="109"/>
      <c r="K329" s="109"/>
      <c r="L329" s="139"/>
      <c r="M329" s="137"/>
      <c r="N329" s="137"/>
      <c r="O329" s="137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</row>
    <row r="330" spans="1:41" x14ac:dyDescent="0.25">
      <c r="A330" s="226" t="s">
        <v>4</v>
      </c>
      <c r="B330" s="226" t="s">
        <v>5</v>
      </c>
      <c r="C330" s="226" t="s">
        <v>6</v>
      </c>
      <c r="D330" s="226" t="s">
        <v>7</v>
      </c>
      <c r="E330" s="226" t="s">
        <v>8</v>
      </c>
      <c r="F330" s="226" t="s">
        <v>9</v>
      </c>
      <c r="G330" s="226" t="s">
        <v>10</v>
      </c>
      <c r="H330" s="226" t="s">
        <v>11</v>
      </c>
      <c r="I330" s="231" t="s">
        <v>12</v>
      </c>
      <c r="J330" s="229" t="s">
        <v>13</v>
      </c>
      <c r="K330" s="239" t="s">
        <v>14</v>
      </c>
      <c r="L330" s="231" t="s">
        <v>15</v>
      </c>
      <c r="M330" s="226" t="s">
        <v>16</v>
      </c>
      <c r="N330" s="226" t="s">
        <v>17</v>
      </c>
      <c r="O330" s="226" t="s">
        <v>18</v>
      </c>
      <c r="P330" s="220" t="s">
        <v>19</v>
      </c>
      <c r="Q330" s="221"/>
      <c r="R330" s="221"/>
      <c r="S330" s="221"/>
      <c r="T330" s="221"/>
      <c r="U330" s="221"/>
      <c r="V330" s="221"/>
      <c r="W330" s="221"/>
      <c r="X330" s="221"/>
      <c r="Y330" s="221"/>
      <c r="Z330" s="221"/>
      <c r="AA330" s="221"/>
      <c r="AB330" s="222"/>
      <c r="AC330" s="220" t="s">
        <v>20</v>
      </c>
      <c r="AD330" s="221"/>
      <c r="AE330" s="221"/>
      <c r="AF330" s="221"/>
      <c r="AG330" s="221"/>
      <c r="AH330" s="221"/>
      <c r="AI330" s="221"/>
      <c r="AJ330" s="221"/>
      <c r="AK330" s="221"/>
      <c r="AL330" s="221"/>
      <c r="AM330" s="221"/>
      <c r="AN330" s="221"/>
      <c r="AO330" s="222"/>
    </row>
    <row r="331" spans="1:41" x14ac:dyDescent="0.25">
      <c r="A331" s="226"/>
      <c r="B331" s="226"/>
      <c r="C331" s="226"/>
      <c r="D331" s="226"/>
      <c r="E331" s="226"/>
      <c r="F331" s="226"/>
      <c r="G331" s="226"/>
      <c r="H331" s="226"/>
      <c r="I331" s="231"/>
      <c r="J331" s="229"/>
      <c r="K331" s="239"/>
      <c r="L331" s="231"/>
      <c r="M331" s="226"/>
      <c r="N331" s="226"/>
      <c r="O331" s="226"/>
      <c r="P331" s="47" t="s">
        <v>1147</v>
      </c>
      <c r="Q331" s="47" t="s">
        <v>1148</v>
      </c>
      <c r="R331" s="47" t="s">
        <v>1149</v>
      </c>
      <c r="S331" s="47" t="s">
        <v>1150</v>
      </c>
      <c r="T331" s="47" t="s">
        <v>1151</v>
      </c>
      <c r="U331" s="47" t="s">
        <v>1152</v>
      </c>
      <c r="V331" s="47" t="s">
        <v>1153</v>
      </c>
      <c r="W331" s="47" t="s">
        <v>1154</v>
      </c>
      <c r="X331" s="47" t="s">
        <v>1155</v>
      </c>
      <c r="Y331" s="47" t="s">
        <v>1156</v>
      </c>
      <c r="Z331" s="47" t="s">
        <v>1157</v>
      </c>
      <c r="AA331" s="47" t="s">
        <v>1158</v>
      </c>
      <c r="AB331" s="47" t="s">
        <v>21</v>
      </c>
      <c r="AC331" s="47" t="s">
        <v>1147</v>
      </c>
      <c r="AD331" s="47" t="s">
        <v>1148</v>
      </c>
      <c r="AE331" s="47" t="s">
        <v>1149</v>
      </c>
      <c r="AF331" s="47" t="s">
        <v>1150</v>
      </c>
      <c r="AG331" s="47" t="s">
        <v>1151</v>
      </c>
      <c r="AH331" s="47" t="s">
        <v>1152</v>
      </c>
      <c r="AI331" s="47" t="s">
        <v>1153</v>
      </c>
      <c r="AJ331" s="47" t="s">
        <v>1154</v>
      </c>
      <c r="AK331" s="47" t="s">
        <v>1155</v>
      </c>
      <c r="AL331" s="47" t="s">
        <v>1156</v>
      </c>
      <c r="AM331" s="47" t="s">
        <v>1157</v>
      </c>
      <c r="AN331" s="47" t="s">
        <v>1158</v>
      </c>
      <c r="AO331" s="47" t="s">
        <v>21</v>
      </c>
    </row>
    <row r="332" spans="1:41" ht="78.75" x14ac:dyDescent="0.25">
      <c r="A332" s="48" t="s">
        <v>22</v>
      </c>
      <c r="B332" s="48" t="s">
        <v>674</v>
      </c>
      <c r="C332" s="49" t="s">
        <v>675</v>
      </c>
      <c r="D332" s="53" t="s">
        <v>676</v>
      </c>
      <c r="E332" s="140">
        <v>4</v>
      </c>
      <c r="F332" s="48" t="s">
        <v>677</v>
      </c>
      <c r="G332" s="50" t="s">
        <v>195</v>
      </c>
      <c r="H332" s="141" t="s">
        <v>52</v>
      </c>
      <c r="I332" s="55">
        <f>45*4</f>
        <v>180</v>
      </c>
      <c r="J332" s="61">
        <v>202.06184630100475</v>
      </c>
      <c r="K332" s="56">
        <f t="shared" ref="K332:K346" si="212">+J332*I332</f>
        <v>36371.132334180853</v>
      </c>
      <c r="L332" s="73" t="s">
        <v>67</v>
      </c>
      <c r="M332" s="74" t="s">
        <v>41</v>
      </c>
      <c r="N332" s="74" t="s">
        <v>678</v>
      </c>
      <c r="O332" s="74" t="s">
        <v>32</v>
      </c>
      <c r="P332" s="59"/>
      <c r="Q332" s="59"/>
      <c r="R332" s="59"/>
      <c r="S332" s="59"/>
      <c r="T332" s="59"/>
      <c r="U332" s="59"/>
      <c r="V332" s="130">
        <v>180</v>
      </c>
      <c r="W332" s="130"/>
      <c r="X332" s="130"/>
      <c r="Y332" s="59"/>
      <c r="Z332" s="59"/>
      <c r="AA332" s="59"/>
      <c r="AB332" s="111">
        <f t="shared" ref="AB332:AB346" si="213">+SUM(P332:AA332)</f>
        <v>180</v>
      </c>
      <c r="AC332" s="60">
        <f t="shared" ref="AC332:AC346" si="214">+P332*J332</f>
        <v>0</v>
      </c>
      <c r="AD332" s="60">
        <f t="shared" ref="AD332:AD346" si="215">+Q332*J332</f>
        <v>0</v>
      </c>
      <c r="AE332" s="60">
        <f t="shared" ref="AE332:AE346" si="216">+R332*J332</f>
        <v>0</v>
      </c>
      <c r="AF332" s="60">
        <f t="shared" ref="AF332:AF346" si="217">+S332*J332</f>
        <v>0</v>
      </c>
      <c r="AG332" s="60">
        <f t="shared" ref="AG332:AG346" si="218">+T332*J332</f>
        <v>0</v>
      </c>
      <c r="AH332" s="60">
        <f t="shared" ref="AH332:AH346" si="219">+U332*J332</f>
        <v>0</v>
      </c>
      <c r="AI332" s="60">
        <f t="shared" ref="AI332:AI346" si="220">+V332*J332</f>
        <v>36371.132334180853</v>
      </c>
      <c r="AJ332" s="60">
        <f t="shared" ref="AJ332:AJ346" si="221">+W332*J332</f>
        <v>0</v>
      </c>
      <c r="AK332" s="60">
        <f t="shared" ref="AK332:AK346" si="222">+X332*J332</f>
        <v>0</v>
      </c>
      <c r="AL332" s="60">
        <f t="shared" ref="AL332:AL346" si="223">+Y332*J332</f>
        <v>0</v>
      </c>
      <c r="AM332" s="60">
        <f t="shared" ref="AM332:AM346" si="224">+Z332*J332</f>
        <v>0</v>
      </c>
      <c r="AN332" s="60">
        <f t="shared" ref="AN332:AN346" si="225">+AA332*J332</f>
        <v>0</v>
      </c>
      <c r="AO332" s="60">
        <f t="shared" ref="AO332:AO346" si="226">SUM(AC332:AN332)</f>
        <v>36371.132334180853</v>
      </c>
    </row>
    <row r="333" spans="1:41" ht="56.25" x14ac:dyDescent="0.25">
      <c r="A333" s="48" t="s">
        <v>22</v>
      </c>
      <c r="B333" s="48" t="s">
        <v>674</v>
      </c>
      <c r="C333" s="235" t="s">
        <v>679</v>
      </c>
      <c r="D333" s="232" t="s">
        <v>680</v>
      </c>
      <c r="E333" s="241">
        <v>1</v>
      </c>
      <c r="F333" s="232" t="s">
        <v>677</v>
      </c>
      <c r="G333" s="50" t="s">
        <v>106</v>
      </c>
      <c r="H333" s="141" t="s">
        <v>52</v>
      </c>
      <c r="I333" s="55">
        <v>95</v>
      </c>
      <c r="J333" s="61">
        <v>202.06182138315376</v>
      </c>
      <c r="K333" s="56">
        <f t="shared" si="212"/>
        <v>19195.873031399606</v>
      </c>
      <c r="L333" s="98" t="s">
        <v>107</v>
      </c>
      <c r="M333" s="99" t="s">
        <v>41</v>
      </c>
      <c r="N333" s="99" t="s">
        <v>678</v>
      </c>
      <c r="O333" s="99" t="s">
        <v>32</v>
      </c>
      <c r="P333" s="59"/>
      <c r="Q333" s="59"/>
      <c r="R333" s="59"/>
      <c r="S333" s="59"/>
      <c r="T333" s="59"/>
      <c r="U333" s="59"/>
      <c r="V333" s="130">
        <v>95</v>
      </c>
      <c r="W333" s="130"/>
      <c r="X333" s="130"/>
      <c r="Y333" s="59"/>
      <c r="Z333" s="59"/>
      <c r="AA333" s="59"/>
      <c r="AB333" s="111">
        <f t="shared" si="213"/>
        <v>95</v>
      </c>
      <c r="AC333" s="60">
        <f t="shared" si="214"/>
        <v>0</v>
      </c>
      <c r="AD333" s="60">
        <f t="shared" si="215"/>
        <v>0</v>
      </c>
      <c r="AE333" s="60">
        <f t="shared" si="216"/>
        <v>0</v>
      </c>
      <c r="AF333" s="60">
        <f t="shared" si="217"/>
        <v>0</v>
      </c>
      <c r="AG333" s="60">
        <f t="shared" si="218"/>
        <v>0</v>
      </c>
      <c r="AH333" s="60">
        <f t="shared" si="219"/>
        <v>0</v>
      </c>
      <c r="AI333" s="60">
        <f t="shared" si="220"/>
        <v>19195.873031399606</v>
      </c>
      <c r="AJ333" s="60">
        <f t="shared" si="221"/>
        <v>0</v>
      </c>
      <c r="AK333" s="60">
        <f t="shared" si="222"/>
        <v>0</v>
      </c>
      <c r="AL333" s="60">
        <f t="shared" si="223"/>
        <v>0</v>
      </c>
      <c r="AM333" s="60">
        <f t="shared" si="224"/>
        <v>0</v>
      </c>
      <c r="AN333" s="60">
        <f t="shared" si="225"/>
        <v>0</v>
      </c>
      <c r="AO333" s="60">
        <f t="shared" si="226"/>
        <v>19195.873031399606</v>
      </c>
    </row>
    <row r="334" spans="1:41" ht="56.25" x14ac:dyDescent="0.25">
      <c r="A334" s="48" t="s">
        <v>22</v>
      </c>
      <c r="B334" s="48" t="s">
        <v>674</v>
      </c>
      <c r="C334" s="235"/>
      <c r="D334" s="232"/>
      <c r="E334" s="241"/>
      <c r="F334" s="232"/>
      <c r="G334" s="50" t="s">
        <v>650</v>
      </c>
      <c r="H334" s="141" t="s">
        <v>52</v>
      </c>
      <c r="I334" s="55">
        <v>95</v>
      </c>
      <c r="J334" s="61">
        <v>282.88654993641518</v>
      </c>
      <c r="K334" s="56">
        <f t="shared" si="212"/>
        <v>26874.222243959441</v>
      </c>
      <c r="L334" s="98" t="s">
        <v>107</v>
      </c>
      <c r="M334" s="99" t="s">
        <v>41</v>
      </c>
      <c r="N334" s="99" t="s">
        <v>678</v>
      </c>
      <c r="O334" s="99" t="s">
        <v>32</v>
      </c>
      <c r="P334" s="59"/>
      <c r="Q334" s="59"/>
      <c r="R334" s="59"/>
      <c r="S334" s="59"/>
      <c r="T334" s="59"/>
      <c r="U334" s="59"/>
      <c r="V334" s="130">
        <v>95</v>
      </c>
      <c r="W334" s="130"/>
      <c r="X334" s="130"/>
      <c r="Y334" s="59"/>
      <c r="Z334" s="59"/>
      <c r="AA334" s="59"/>
      <c r="AB334" s="111">
        <f t="shared" si="213"/>
        <v>95</v>
      </c>
      <c r="AC334" s="60">
        <f t="shared" si="214"/>
        <v>0</v>
      </c>
      <c r="AD334" s="60">
        <f t="shared" si="215"/>
        <v>0</v>
      </c>
      <c r="AE334" s="60">
        <f t="shared" si="216"/>
        <v>0</v>
      </c>
      <c r="AF334" s="60">
        <f t="shared" si="217"/>
        <v>0</v>
      </c>
      <c r="AG334" s="60">
        <f t="shared" si="218"/>
        <v>0</v>
      </c>
      <c r="AH334" s="60">
        <f t="shared" si="219"/>
        <v>0</v>
      </c>
      <c r="AI334" s="60">
        <f t="shared" si="220"/>
        <v>26874.222243959441</v>
      </c>
      <c r="AJ334" s="60">
        <f t="shared" si="221"/>
        <v>0</v>
      </c>
      <c r="AK334" s="60">
        <f t="shared" si="222"/>
        <v>0</v>
      </c>
      <c r="AL334" s="60">
        <f t="shared" si="223"/>
        <v>0</v>
      </c>
      <c r="AM334" s="60">
        <f t="shared" si="224"/>
        <v>0</v>
      </c>
      <c r="AN334" s="60">
        <f t="shared" si="225"/>
        <v>0</v>
      </c>
      <c r="AO334" s="60">
        <f t="shared" si="226"/>
        <v>26874.222243959441</v>
      </c>
    </row>
    <row r="335" spans="1:41" ht="56.25" x14ac:dyDescent="0.25">
      <c r="A335" s="48" t="s">
        <v>22</v>
      </c>
      <c r="B335" s="48" t="s">
        <v>674</v>
      </c>
      <c r="C335" s="235"/>
      <c r="D335" s="232"/>
      <c r="E335" s="241"/>
      <c r="F335" s="232"/>
      <c r="G335" s="50" t="s">
        <v>195</v>
      </c>
      <c r="H335" s="141" t="s">
        <v>52</v>
      </c>
      <c r="I335" s="55">
        <v>95</v>
      </c>
      <c r="J335" s="61">
        <v>242.47421556120568</v>
      </c>
      <c r="K335" s="56">
        <f t="shared" si="212"/>
        <v>23035.050478314541</v>
      </c>
      <c r="L335" s="73" t="s">
        <v>67</v>
      </c>
      <c r="M335" s="74" t="s">
        <v>41</v>
      </c>
      <c r="N335" s="74" t="s">
        <v>678</v>
      </c>
      <c r="O335" s="74" t="s">
        <v>32</v>
      </c>
      <c r="P335" s="59"/>
      <c r="Q335" s="59"/>
      <c r="R335" s="59"/>
      <c r="S335" s="59"/>
      <c r="T335" s="59"/>
      <c r="U335" s="59"/>
      <c r="V335" s="130">
        <v>95</v>
      </c>
      <c r="W335" s="130"/>
      <c r="X335" s="130"/>
      <c r="Y335" s="59"/>
      <c r="Z335" s="59"/>
      <c r="AA335" s="59"/>
      <c r="AB335" s="111">
        <f t="shared" si="213"/>
        <v>95</v>
      </c>
      <c r="AC335" s="60">
        <f t="shared" si="214"/>
        <v>0</v>
      </c>
      <c r="AD335" s="60">
        <f t="shared" si="215"/>
        <v>0</v>
      </c>
      <c r="AE335" s="60">
        <f t="shared" si="216"/>
        <v>0</v>
      </c>
      <c r="AF335" s="60">
        <f t="shared" si="217"/>
        <v>0</v>
      </c>
      <c r="AG335" s="60">
        <f t="shared" si="218"/>
        <v>0</v>
      </c>
      <c r="AH335" s="60">
        <f t="shared" si="219"/>
        <v>0</v>
      </c>
      <c r="AI335" s="60">
        <f t="shared" si="220"/>
        <v>23035.050478314541</v>
      </c>
      <c r="AJ335" s="60">
        <f t="shared" si="221"/>
        <v>0</v>
      </c>
      <c r="AK335" s="60">
        <f t="shared" si="222"/>
        <v>0</v>
      </c>
      <c r="AL335" s="60">
        <f t="shared" si="223"/>
        <v>0</v>
      </c>
      <c r="AM335" s="60">
        <f t="shared" si="224"/>
        <v>0</v>
      </c>
      <c r="AN335" s="60">
        <f t="shared" si="225"/>
        <v>0</v>
      </c>
      <c r="AO335" s="60">
        <f t="shared" si="226"/>
        <v>23035.050478314541</v>
      </c>
    </row>
    <row r="336" spans="1:41" ht="56.25" x14ac:dyDescent="0.25">
      <c r="A336" s="48" t="s">
        <v>22</v>
      </c>
      <c r="B336" s="48" t="s">
        <v>674</v>
      </c>
      <c r="C336" s="235"/>
      <c r="D336" s="232"/>
      <c r="E336" s="241"/>
      <c r="F336" s="232"/>
      <c r="G336" s="50" t="s">
        <v>108</v>
      </c>
      <c r="H336" s="141" t="s">
        <v>52</v>
      </c>
      <c r="I336" s="55">
        <v>1</v>
      </c>
      <c r="J336" s="61">
        <v>20206.183934950357</v>
      </c>
      <c r="K336" s="56">
        <f t="shared" si="212"/>
        <v>20206.183934950357</v>
      </c>
      <c r="L336" s="100" t="s">
        <v>48</v>
      </c>
      <c r="M336" s="99" t="s">
        <v>41</v>
      </c>
      <c r="N336" s="99" t="s">
        <v>678</v>
      </c>
      <c r="O336" s="99" t="s">
        <v>32</v>
      </c>
      <c r="P336" s="59"/>
      <c r="Q336" s="59"/>
      <c r="R336" s="59"/>
      <c r="S336" s="59"/>
      <c r="T336" s="59"/>
      <c r="U336" s="59"/>
      <c r="V336" s="130">
        <v>1</v>
      </c>
      <c r="W336" s="130"/>
      <c r="X336" s="130"/>
      <c r="Y336" s="59"/>
      <c r="Z336" s="59"/>
      <c r="AA336" s="59"/>
      <c r="AB336" s="111">
        <f t="shared" si="213"/>
        <v>1</v>
      </c>
      <c r="AC336" s="60">
        <f t="shared" si="214"/>
        <v>0</v>
      </c>
      <c r="AD336" s="60">
        <f t="shared" si="215"/>
        <v>0</v>
      </c>
      <c r="AE336" s="60">
        <f t="shared" si="216"/>
        <v>0</v>
      </c>
      <c r="AF336" s="60">
        <f t="shared" si="217"/>
        <v>0</v>
      </c>
      <c r="AG336" s="60">
        <f t="shared" si="218"/>
        <v>0</v>
      </c>
      <c r="AH336" s="60">
        <f t="shared" si="219"/>
        <v>0</v>
      </c>
      <c r="AI336" s="60">
        <f t="shared" si="220"/>
        <v>20206.183934950357</v>
      </c>
      <c r="AJ336" s="60">
        <f t="shared" si="221"/>
        <v>0</v>
      </c>
      <c r="AK336" s="60">
        <f t="shared" si="222"/>
        <v>0</v>
      </c>
      <c r="AL336" s="60">
        <f t="shared" si="223"/>
        <v>0</v>
      </c>
      <c r="AM336" s="60">
        <f t="shared" si="224"/>
        <v>0</v>
      </c>
      <c r="AN336" s="60">
        <f t="shared" si="225"/>
        <v>0</v>
      </c>
      <c r="AO336" s="60">
        <f t="shared" si="226"/>
        <v>20206.183934950357</v>
      </c>
    </row>
    <row r="337" spans="1:41" ht="56.25" x14ac:dyDescent="0.25">
      <c r="A337" s="48" t="s">
        <v>22</v>
      </c>
      <c r="B337" s="48" t="s">
        <v>674</v>
      </c>
      <c r="C337" s="235" t="s">
        <v>681</v>
      </c>
      <c r="D337" s="232" t="s">
        <v>682</v>
      </c>
      <c r="E337" s="241">
        <v>1</v>
      </c>
      <c r="F337" s="232" t="s">
        <v>683</v>
      </c>
      <c r="G337" s="50" t="s">
        <v>195</v>
      </c>
      <c r="H337" s="141" t="s">
        <v>52</v>
      </c>
      <c r="I337" s="55">
        <v>95</v>
      </c>
      <c r="J337" s="61">
        <v>242.47421556120568</v>
      </c>
      <c r="K337" s="56">
        <f t="shared" si="212"/>
        <v>23035.050478314541</v>
      </c>
      <c r="L337" s="73" t="s">
        <v>67</v>
      </c>
      <c r="M337" s="74" t="s">
        <v>41</v>
      </c>
      <c r="N337" s="74" t="s">
        <v>678</v>
      </c>
      <c r="O337" s="74" t="s">
        <v>32</v>
      </c>
      <c r="P337" s="59"/>
      <c r="Q337" s="59"/>
      <c r="R337" s="59"/>
      <c r="S337" s="59"/>
      <c r="T337" s="59"/>
      <c r="U337" s="59"/>
      <c r="V337" s="130">
        <v>95</v>
      </c>
      <c r="W337" s="130"/>
      <c r="X337" s="130"/>
      <c r="Y337" s="59"/>
      <c r="Z337" s="59"/>
      <c r="AA337" s="59"/>
      <c r="AB337" s="111">
        <f t="shared" si="213"/>
        <v>95</v>
      </c>
      <c r="AC337" s="60">
        <f t="shared" si="214"/>
        <v>0</v>
      </c>
      <c r="AD337" s="60">
        <f t="shared" si="215"/>
        <v>0</v>
      </c>
      <c r="AE337" s="60">
        <f t="shared" si="216"/>
        <v>0</v>
      </c>
      <c r="AF337" s="60">
        <f t="shared" si="217"/>
        <v>0</v>
      </c>
      <c r="AG337" s="60">
        <f t="shared" si="218"/>
        <v>0</v>
      </c>
      <c r="AH337" s="60">
        <f t="shared" si="219"/>
        <v>0</v>
      </c>
      <c r="AI337" s="60">
        <f t="shared" si="220"/>
        <v>23035.050478314541</v>
      </c>
      <c r="AJ337" s="60">
        <f t="shared" si="221"/>
        <v>0</v>
      </c>
      <c r="AK337" s="60">
        <f t="shared" si="222"/>
        <v>0</v>
      </c>
      <c r="AL337" s="60">
        <f t="shared" si="223"/>
        <v>0</v>
      </c>
      <c r="AM337" s="60">
        <f t="shared" si="224"/>
        <v>0</v>
      </c>
      <c r="AN337" s="60">
        <f t="shared" si="225"/>
        <v>0</v>
      </c>
      <c r="AO337" s="60">
        <f t="shared" si="226"/>
        <v>23035.050478314541</v>
      </c>
    </row>
    <row r="338" spans="1:41" ht="56.25" x14ac:dyDescent="0.25">
      <c r="A338" s="48" t="s">
        <v>22</v>
      </c>
      <c r="B338" s="48" t="s">
        <v>674</v>
      </c>
      <c r="C338" s="235"/>
      <c r="D338" s="232"/>
      <c r="E338" s="241"/>
      <c r="F338" s="232"/>
      <c r="G338" s="50" t="s">
        <v>108</v>
      </c>
      <c r="H338" s="141" t="s">
        <v>52</v>
      </c>
      <c r="I338" s="55">
        <v>1</v>
      </c>
      <c r="J338" s="61">
        <v>20206.183934950357</v>
      </c>
      <c r="K338" s="56">
        <f t="shared" si="212"/>
        <v>20206.183934950357</v>
      </c>
      <c r="L338" s="100" t="s">
        <v>48</v>
      </c>
      <c r="M338" s="99" t="s">
        <v>41</v>
      </c>
      <c r="N338" s="99" t="s">
        <v>678</v>
      </c>
      <c r="O338" s="99" t="s">
        <v>32</v>
      </c>
      <c r="P338" s="59"/>
      <c r="Q338" s="59"/>
      <c r="R338" s="59"/>
      <c r="S338" s="59"/>
      <c r="T338" s="59"/>
      <c r="U338" s="59"/>
      <c r="V338" s="130">
        <v>1</v>
      </c>
      <c r="W338" s="130"/>
      <c r="X338" s="130"/>
      <c r="Y338" s="59"/>
      <c r="Z338" s="59"/>
      <c r="AA338" s="59"/>
      <c r="AB338" s="111">
        <f t="shared" si="213"/>
        <v>1</v>
      </c>
      <c r="AC338" s="60">
        <f t="shared" si="214"/>
        <v>0</v>
      </c>
      <c r="AD338" s="60">
        <f t="shared" si="215"/>
        <v>0</v>
      </c>
      <c r="AE338" s="60">
        <f t="shared" si="216"/>
        <v>0</v>
      </c>
      <c r="AF338" s="60">
        <f t="shared" si="217"/>
        <v>0</v>
      </c>
      <c r="AG338" s="60">
        <f t="shared" si="218"/>
        <v>0</v>
      </c>
      <c r="AH338" s="60">
        <f t="shared" si="219"/>
        <v>0</v>
      </c>
      <c r="AI338" s="60">
        <f t="shared" si="220"/>
        <v>20206.183934950357</v>
      </c>
      <c r="AJ338" s="60">
        <f t="shared" si="221"/>
        <v>0</v>
      </c>
      <c r="AK338" s="60">
        <f t="shared" si="222"/>
        <v>0</v>
      </c>
      <c r="AL338" s="60">
        <f t="shared" si="223"/>
        <v>0</v>
      </c>
      <c r="AM338" s="60">
        <f t="shared" si="224"/>
        <v>0</v>
      </c>
      <c r="AN338" s="60">
        <f t="shared" si="225"/>
        <v>0</v>
      </c>
      <c r="AO338" s="60">
        <f t="shared" si="226"/>
        <v>20206.183934950357</v>
      </c>
    </row>
    <row r="339" spans="1:41" ht="56.25" x14ac:dyDescent="0.25">
      <c r="A339" s="48" t="s">
        <v>22</v>
      </c>
      <c r="B339" s="48" t="s">
        <v>674</v>
      </c>
      <c r="C339" s="235" t="s">
        <v>684</v>
      </c>
      <c r="D339" s="236" t="s">
        <v>685</v>
      </c>
      <c r="E339" s="241">
        <v>1</v>
      </c>
      <c r="F339" s="232" t="s">
        <v>677</v>
      </c>
      <c r="G339" s="50" t="s">
        <v>91</v>
      </c>
      <c r="H339" s="141" t="s">
        <v>52</v>
      </c>
      <c r="I339" s="55">
        <v>1</v>
      </c>
      <c r="J339" s="61">
        <v>4041.2366689846353</v>
      </c>
      <c r="K339" s="56">
        <f t="shared" si="212"/>
        <v>4041.2366689846353</v>
      </c>
      <c r="L339" s="98" t="s">
        <v>67</v>
      </c>
      <c r="M339" s="74" t="s">
        <v>30</v>
      </c>
      <c r="N339" s="74" t="s">
        <v>678</v>
      </c>
      <c r="O339" s="74" t="s">
        <v>32</v>
      </c>
      <c r="P339" s="59"/>
      <c r="Q339" s="59"/>
      <c r="R339" s="59"/>
      <c r="S339" s="59"/>
      <c r="T339" s="59"/>
      <c r="U339" s="59"/>
      <c r="V339" s="59"/>
      <c r="W339" s="59"/>
      <c r="X339" s="59"/>
      <c r="Y339" s="130">
        <v>1</v>
      </c>
      <c r="Z339" s="130"/>
      <c r="AA339" s="130"/>
      <c r="AB339" s="111">
        <f t="shared" si="213"/>
        <v>1</v>
      </c>
      <c r="AC339" s="60">
        <f t="shared" si="214"/>
        <v>0</v>
      </c>
      <c r="AD339" s="60">
        <f t="shared" si="215"/>
        <v>0</v>
      </c>
      <c r="AE339" s="60">
        <f t="shared" si="216"/>
        <v>0</v>
      </c>
      <c r="AF339" s="60">
        <f t="shared" si="217"/>
        <v>0</v>
      </c>
      <c r="AG339" s="60">
        <f t="shared" si="218"/>
        <v>0</v>
      </c>
      <c r="AH339" s="60">
        <f t="shared" si="219"/>
        <v>0</v>
      </c>
      <c r="AI339" s="60">
        <f t="shared" si="220"/>
        <v>0</v>
      </c>
      <c r="AJ339" s="60">
        <f t="shared" si="221"/>
        <v>0</v>
      </c>
      <c r="AK339" s="60">
        <f t="shared" si="222"/>
        <v>0</v>
      </c>
      <c r="AL339" s="60">
        <f t="shared" si="223"/>
        <v>4041.2366689846353</v>
      </c>
      <c r="AM339" s="60">
        <f t="shared" si="224"/>
        <v>0</v>
      </c>
      <c r="AN339" s="60">
        <f t="shared" si="225"/>
        <v>0</v>
      </c>
      <c r="AO339" s="60">
        <f t="shared" si="226"/>
        <v>4041.2366689846353</v>
      </c>
    </row>
    <row r="340" spans="1:41" ht="56.25" x14ac:dyDescent="0.2">
      <c r="A340" s="48" t="s">
        <v>22</v>
      </c>
      <c r="B340" s="48" t="s">
        <v>674</v>
      </c>
      <c r="C340" s="235"/>
      <c r="D340" s="236"/>
      <c r="E340" s="241"/>
      <c r="F340" s="232"/>
      <c r="G340" s="50" t="s">
        <v>116</v>
      </c>
      <c r="H340" s="54" t="s">
        <v>117</v>
      </c>
      <c r="I340" s="55">
        <f>+K340/J340</f>
        <v>79.23988921038729</v>
      </c>
      <c r="J340" s="61">
        <v>25.5</v>
      </c>
      <c r="K340" s="121">
        <v>2020.617174864876</v>
      </c>
      <c r="L340" s="99" t="s">
        <v>118</v>
      </c>
      <c r="M340" s="74" t="s">
        <v>41</v>
      </c>
      <c r="N340" s="78" t="s">
        <v>678</v>
      </c>
      <c r="O340" s="99" t="s">
        <v>32</v>
      </c>
      <c r="P340" s="59"/>
      <c r="Q340" s="59"/>
      <c r="R340" s="59"/>
      <c r="S340" s="142">
        <v>79.23988921038729</v>
      </c>
      <c r="T340" s="142"/>
      <c r="U340" s="142"/>
      <c r="V340" s="59"/>
      <c r="W340" s="59"/>
      <c r="X340" s="59"/>
      <c r="Y340" s="130"/>
      <c r="Z340" s="130"/>
      <c r="AA340" s="130"/>
      <c r="AB340" s="111">
        <f t="shared" si="213"/>
        <v>79.23988921038729</v>
      </c>
      <c r="AC340" s="60">
        <f t="shared" si="214"/>
        <v>0</v>
      </c>
      <c r="AD340" s="60">
        <f t="shared" si="215"/>
        <v>0</v>
      </c>
      <c r="AE340" s="60">
        <f t="shared" si="216"/>
        <v>0</v>
      </c>
      <c r="AF340" s="60">
        <f t="shared" si="217"/>
        <v>2020.6171748648758</v>
      </c>
      <c r="AG340" s="60">
        <f t="shared" si="218"/>
        <v>0</v>
      </c>
      <c r="AH340" s="60">
        <f t="shared" si="219"/>
        <v>0</v>
      </c>
      <c r="AI340" s="60">
        <f t="shared" si="220"/>
        <v>0</v>
      </c>
      <c r="AJ340" s="60">
        <f t="shared" si="221"/>
        <v>0</v>
      </c>
      <c r="AK340" s="60">
        <f t="shared" si="222"/>
        <v>0</v>
      </c>
      <c r="AL340" s="60">
        <f t="shared" si="223"/>
        <v>0</v>
      </c>
      <c r="AM340" s="60">
        <f t="shared" si="224"/>
        <v>0</v>
      </c>
      <c r="AN340" s="60">
        <f t="shared" si="225"/>
        <v>0</v>
      </c>
      <c r="AO340" s="60">
        <f t="shared" si="226"/>
        <v>2020.6171748648758</v>
      </c>
    </row>
    <row r="341" spans="1:41" ht="56.25" x14ac:dyDescent="0.25">
      <c r="A341" s="48" t="s">
        <v>22</v>
      </c>
      <c r="B341" s="48" t="s">
        <v>674</v>
      </c>
      <c r="C341" s="235"/>
      <c r="D341" s="236"/>
      <c r="E341" s="241"/>
      <c r="F341" s="232"/>
      <c r="G341" s="50" t="s">
        <v>119</v>
      </c>
      <c r="H341" s="54" t="s">
        <v>120</v>
      </c>
      <c r="I341" s="55">
        <f>+K341/J341</f>
        <v>16.8384764572073</v>
      </c>
      <c r="J341" s="61">
        <v>120</v>
      </c>
      <c r="K341" s="61">
        <v>2020.617174864876</v>
      </c>
      <c r="L341" s="81" t="s">
        <v>121</v>
      </c>
      <c r="M341" s="74" t="s">
        <v>41</v>
      </c>
      <c r="N341" s="78" t="s">
        <v>678</v>
      </c>
      <c r="O341" s="99" t="s">
        <v>32</v>
      </c>
      <c r="P341" s="59"/>
      <c r="Q341" s="59"/>
      <c r="R341" s="59"/>
      <c r="S341" s="142">
        <v>16.8384764572073</v>
      </c>
      <c r="T341" s="142"/>
      <c r="U341" s="142"/>
      <c r="V341" s="59"/>
      <c r="W341" s="59"/>
      <c r="X341" s="59"/>
      <c r="Y341" s="130"/>
      <c r="Z341" s="130"/>
      <c r="AA341" s="130"/>
      <c r="AB341" s="111">
        <f t="shared" si="213"/>
        <v>16.8384764572073</v>
      </c>
      <c r="AC341" s="60">
        <f t="shared" si="214"/>
        <v>0</v>
      </c>
      <c r="AD341" s="60">
        <f t="shared" si="215"/>
        <v>0</v>
      </c>
      <c r="AE341" s="60">
        <f t="shared" si="216"/>
        <v>0</v>
      </c>
      <c r="AF341" s="60">
        <f t="shared" si="217"/>
        <v>2020.617174864876</v>
      </c>
      <c r="AG341" s="60">
        <f t="shared" si="218"/>
        <v>0</v>
      </c>
      <c r="AH341" s="60">
        <f t="shared" si="219"/>
        <v>0</v>
      </c>
      <c r="AI341" s="60">
        <f t="shared" si="220"/>
        <v>0</v>
      </c>
      <c r="AJ341" s="60">
        <f t="shared" si="221"/>
        <v>0</v>
      </c>
      <c r="AK341" s="60">
        <f t="shared" si="222"/>
        <v>0</v>
      </c>
      <c r="AL341" s="60">
        <f t="shared" si="223"/>
        <v>0</v>
      </c>
      <c r="AM341" s="60">
        <f t="shared" si="224"/>
        <v>0</v>
      </c>
      <c r="AN341" s="60">
        <f t="shared" si="225"/>
        <v>0</v>
      </c>
      <c r="AO341" s="60">
        <f t="shared" si="226"/>
        <v>2020.617174864876</v>
      </c>
    </row>
    <row r="342" spans="1:41" ht="56.25" x14ac:dyDescent="0.25">
      <c r="A342" s="48" t="s">
        <v>22</v>
      </c>
      <c r="B342" s="48" t="s">
        <v>674</v>
      </c>
      <c r="C342" s="235"/>
      <c r="D342" s="236"/>
      <c r="E342" s="241"/>
      <c r="F342" s="232"/>
      <c r="G342" s="50" t="s">
        <v>195</v>
      </c>
      <c r="H342" s="141" t="s">
        <v>52</v>
      </c>
      <c r="I342" s="55">
        <v>20</v>
      </c>
      <c r="J342" s="61">
        <v>242.47421556120571</v>
      </c>
      <c r="K342" s="56">
        <f t="shared" si="212"/>
        <v>4849.4843112241142</v>
      </c>
      <c r="L342" s="73" t="s">
        <v>67</v>
      </c>
      <c r="M342" s="74" t="s">
        <v>41</v>
      </c>
      <c r="N342" s="74" t="s">
        <v>678</v>
      </c>
      <c r="O342" s="74" t="s">
        <v>32</v>
      </c>
      <c r="P342" s="59"/>
      <c r="Q342" s="59"/>
      <c r="R342" s="59"/>
      <c r="S342" s="59"/>
      <c r="T342" s="59"/>
      <c r="U342" s="59"/>
      <c r="V342" s="59"/>
      <c r="W342" s="59"/>
      <c r="X342" s="59"/>
      <c r="Y342" s="130">
        <v>20</v>
      </c>
      <c r="Z342" s="130"/>
      <c r="AA342" s="130"/>
      <c r="AB342" s="111">
        <f t="shared" si="213"/>
        <v>20</v>
      </c>
      <c r="AC342" s="60">
        <f t="shared" si="214"/>
        <v>0</v>
      </c>
      <c r="AD342" s="60">
        <f t="shared" si="215"/>
        <v>0</v>
      </c>
      <c r="AE342" s="60">
        <f t="shared" si="216"/>
        <v>0</v>
      </c>
      <c r="AF342" s="60">
        <f t="shared" si="217"/>
        <v>0</v>
      </c>
      <c r="AG342" s="60">
        <f t="shared" si="218"/>
        <v>0</v>
      </c>
      <c r="AH342" s="60">
        <f t="shared" si="219"/>
        <v>0</v>
      </c>
      <c r="AI342" s="60">
        <f t="shared" si="220"/>
        <v>0</v>
      </c>
      <c r="AJ342" s="60">
        <f t="shared" si="221"/>
        <v>0</v>
      </c>
      <c r="AK342" s="60">
        <f t="shared" si="222"/>
        <v>0</v>
      </c>
      <c r="AL342" s="60">
        <f t="shared" si="223"/>
        <v>4849.4843112241142</v>
      </c>
      <c r="AM342" s="60">
        <f t="shared" si="224"/>
        <v>0</v>
      </c>
      <c r="AN342" s="60">
        <f t="shared" si="225"/>
        <v>0</v>
      </c>
      <c r="AO342" s="60">
        <f t="shared" si="226"/>
        <v>4849.4843112241142</v>
      </c>
    </row>
    <row r="343" spans="1:41" ht="56.25" x14ac:dyDescent="0.25">
      <c r="A343" s="48" t="s">
        <v>22</v>
      </c>
      <c r="B343" s="48" t="s">
        <v>674</v>
      </c>
      <c r="C343" s="235" t="s">
        <v>686</v>
      </c>
      <c r="D343" s="236" t="s">
        <v>687</v>
      </c>
      <c r="E343" s="241">
        <v>40</v>
      </c>
      <c r="F343" s="232" t="s">
        <v>677</v>
      </c>
      <c r="G343" s="50" t="s">
        <v>195</v>
      </c>
      <c r="H343" s="141" t="s">
        <v>52</v>
      </c>
      <c r="I343" s="55">
        <v>40</v>
      </c>
      <c r="J343" s="61">
        <v>242.47421556120571</v>
      </c>
      <c r="K343" s="56">
        <f t="shared" si="212"/>
        <v>9698.9686224482284</v>
      </c>
      <c r="L343" s="73" t="s">
        <v>67</v>
      </c>
      <c r="M343" s="74" t="s">
        <v>41</v>
      </c>
      <c r="N343" s="74" t="s">
        <v>678</v>
      </c>
      <c r="O343" s="74" t="s">
        <v>32</v>
      </c>
      <c r="P343" s="59"/>
      <c r="Q343" s="59"/>
      <c r="R343" s="59"/>
      <c r="S343" s="59"/>
      <c r="T343" s="59"/>
      <c r="U343" s="59"/>
      <c r="V343" s="59"/>
      <c r="W343" s="59"/>
      <c r="X343" s="59"/>
      <c r="Y343" s="130">
        <v>40</v>
      </c>
      <c r="Z343" s="130"/>
      <c r="AA343" s="130"/>
      <c r="AB343" s="111">
        <f t="shared" si="213"/>
        <v>40</v>
      </c>
      <c r="AC343" s="60">
        <f t="shared" si="214"/>
        <v>0</v>
      </c>
      <c r="AD343" s="60">
        <f t="shared" si="215"/>
        <v>0</v>
      </c>
      <c r="AE343" s="60">
        <f t="shared" si="216"/>
        <v>0</v>
      </c>
      <c r="AF343" s="60">
        <f t="shared" si="217"/>
        <v>0</v>
      </c>
      <c r="AG343" s="60">
        <f t="shared" si="218"/>
        <v>0</v>
      </c>
      <c r="AH343" s="60">
        <f t="shared" si="219"/>
        <v>0</v>
      </c>
      <c r="AI343" s="60">
        <f t="shared" si="220"/>
        <v>0</v>
      </c>
      <c r="AJ343" s="60">
        <f t="shared" si="221"/>
        <v>0</v>
      </c>
      <c r="AK343" s="60">
        <f t="shared" si="222"/>
        <v>0</v>
      </c>
      <c r="AL343" s="60">
        <f t="shared" si="223"/>
        <v>9698.9686224482284</v>
      </c>
      <c r="AM343" s="60">
        <f t="shared" si="224"/>
        <v>0</v>
      </c>
      <c r="AN343" s="60">
        <f t="shared" si="225"/>
        <v>0</v>
      </c>
      <c r="AO343" s="60">
        <f t="shared" si="226"/>
        <v>9698.9686224482284</v>
      </c>
    </row>
    <row r="344" spans="1:41" ht="56.25" x14ac:dyDescent="0.25">
      <c r="A344" s="48" t="s">
        <v>22</v>
      </c>
      <c r="B344" s="48" t="s">
        <v>674</v>
      </c>
      <c r="C344" s="235"/>
      <c r="D344" s="236"/>
      <c r="E344" s="241"/>
      <c r="F344" s="232"/>
      <c r="G344" s="50" t="s">
        <v>688</v>
      </c>
      <c r="H344" s="141" t="s">
        <v>52</v>
      </c>
      <c r="I344" s="55">
        <v>1</v>
      </c>
      <c r="J344" s="61">
        <v>4041.2368164145719</v>
      </c>
      <c r="K344" s="56">
        <f t="shared" si="212"/>
        <v>4041.2368164145719</v>
      </c>
      <c r="L344" s="73" t="s">
        <v>628</v>
      </c>
      <c r="M344" s="74" t="s">
        <v>41</v>
      </c>
      <c r="N344" s="74" t="s">
        <v>678</v>
      </c>
      <c r="O344" s="74" t="s">
        <v>32</v>
      </c>
      <c r="P344" s="59"/>
      <c r="Q344" s="59"/>
      <c r="R344" s="59"/>
      <c r="S344" s="59"/>
      <c r="T344" s="59"/>
      <c r="U344" s="59"/>
      <c r="V344" s="59"/>
      <c r="W344" s="59"/>
      <c r="X344" s="59"/>
      <c r="Y344" s="130">
        <v>1</v>
      </c>
      <c r="Z344" s="130"/>
      <c r="AA344" s="130"/>
      <c r="AB344" s="111">
        <f t="shared" si="213"/>
        <v>1</v>
      </c>
      <c r="AC344" s="60">
        <f t="shared" si="214"/>
        <v>0</v>
      </c>
      <c r="AD344" s="60">
        <f t="shared" si="215"/>
        <v>0</v>
      </c>
      <c r="AE344" s="60">
        <f t="shared" si="216"/>
        <v>0</v>
      </c>
      <c r="AF344" s="60">
        <f t="shared" si="217"/>
        <v>0</v>
      </c>
      <c r="AG344" s="60">
        <f t="shared" si="218"/>
        <v>0</v>
      </c>
      <c r="AH344" s="60">
        <f t="shared" si="219"/>
        <v>0</v>
      </c>
      <c r="AI344" s="60">
        <f t="shared" si="220"/>
        <v>0</v>
      </c>
      <c r="AJ344" s="60">
        <f t="shared" si="221"/>
        <v>0</v>
      </c>
      <c r="AK344" s="60">
        <f t="shared" si="222"/>
        <v>0</v>
      </c>
      <c r="AL344" s="60">
        <f t="shared" si="223"/>
        <v>4041.2368164145719</v>
      </c>
      <c r="AM344" s="60">
        <f t="shared" si="224"/>
        <v>0</v>
      </c>
      <c r="AN344" s="60">
        <f t="shared" si="225"/>
        <v>0</v>
      </c>
      <c r="AO344" s="60">
        <f t="shared" si="226"/>
        <v>4041.2368164145719</v>
      </c>
    </row>
    <row r="345" spans="1:41" ht="56.25" x14ac:dyDescent="0.25">
      <c r="A345" s="48" t="s">
        <v>22</v>
      </c>
      <c r="B345" s="48" t="s">
        <v>674</v>
      </c>
      <c r="C345" s="235"/>
      <c r="D345" s="236"/>
      <c r="E345" s="241"/>
      <c r="F345" s="232"/>
      <c r="G345" s="50" t="s">
        <v>688</v>
      </c>
      <c r="H345" s="141" t="s">
        <v>52</v>
      </c>
      <c r="I345" s="55">
        <v>1</v>
      </c>
      <c r="J345" s="61">
        <v>2424.7420898487435</v>
      </c>
      <c r="K345" s="56">
        <f t="shared" si="212"/>
        <v>2424.7420898487435</v>
      </c>
      <c r="L345" s="73" t="s">
        <v>628</v>
      </c>
      <c r="M345" s="74" t="s">
        <v>41</v>
      </c>
      <c r="N345" s="74" t="s">
        <v>678</v>
      </c>
      <c r="O345" s="74" t="s">
        <v>32</v>
      </c>
      <c r="P345" s="59"/>
      <c r="Q345" s="59"/>
      <c r="R345" s="59"/>
      <c r="S345" s="59"/>
      <c r="T345" s="59"/>
      <c r="U345" s="59"/>
      <c r="V345" s="59"/>
      <c r="W345" s="59"/>
      <c r="X345" s="59"/>
      <c r="Y345" s="130">
        <v>1</v>
      </c>
      <c r="Z345" s="130"/>
      <c r="AA345" s="130"/>
      <c r="AB345" s="111">
        <f t="shared" si="213"/>
        <v>1</v>
      </c>
      <c r="AC345" s="60">
        <f t="shared" si="214"/>
        <v>0</v>
      </c>
      <c r="AD345" s="60">
        <f t="shared" si="215"/>
        <v>0</v>
      </c>
      <c r="AE345" s="60">
        <f t="shared" si="216"/>
        <v>0</v>
      </c>
      <c r="AF345" s="60">
        <f t="shared" si="217"/>
        <v>0</v>
      </c>
      <c r="AG345" s="60">
        <f t="shared" si="218"/>
        <v>0</v>
      </c>
      <c r="AH345" s="60">
        <f t="shared" si="219"/>
        <v>0</v>
      </c>
      <c r="AI345" s="60">
        <f t="shared" si="220"/>
        <v>0</v>
      </c>
      <c r="AJ345" s="60">
        <f t="shared" si="221"/>
        <v>0</v>
      </c>
      <c r="AK345" s="60">
        <f t="shared" si="222"/>
        <v>0</v>
      </c>
      <c r="AL345" s="60">
        <f t="shared" si="223"/>
        <v>2424.7420898487435</v>
      </c>
      <c r="AM345" s="60">
        <f t="shared" si="224"/>
        <v>0</v>
      </c>
      <c r="AN345" s="60">
        <f t="shared" si="225"/>
        <v>0</v>
      </c>
      <c r="AO345" s="60">
        <f t="shared" si="226"/>
        <v>2424.7420898487435</v>
      </c>
    </row>
    <row r="346" spans="1:41" ht="56.25" x14ac:dyDescent="0.25">
      <c r="A346" s="48" t="s">
        <v>22</v>
      </c>
      <c r="B346" s="48" t="s">
        <v>674</v>
      </c>
      <c r="C346" s="235"/>
      <c r="D346" s="236"/>
      <c r="E346" s="241"/>
      <c r="F346" s="232"/>
      <c r="G346" s="50" t="s">
        <v>688</v>
      </c>
      <c r="H346" s="141" t="s">
        <v>52</v>
      </c>
      <c r="I346" s="55">
        <v>1</v>
      </c>
      <c r="J346" s="61">
        <v>2020.6184082072859</v>
      </c>
      <c r="K346" s="56">
        <f t="shared" si="212"/>
        <v>2020.6184082072859</v>
      </c>
      <c r="L346" s="73" t="s">
        <v>628</v>
      </c>
      <c r="M346" s="74" t="s">
        <v>41</v>
      </c>
      <c r="N346" s="74" t="s">
        <v>678</v>
      </c>
      <c r="O346" s="74" t="s">
        <v>32</v>
      </c>
      <c r="P346" s="59"/>
      <c r="Q346" s="59"/>
      <c r="R346" s="59"/>
      <c r="S346" s="59"/>
      <c r="T346" s="59"/>
      <c r="U346" s="59"/>
      <c r="V346" s="59"/>
      <c r="W346" s="59"/>
      <c r="X346" s="59"/>
      <c r="Y346" s="130">
        <v>1</v>
      </c>
      <c r="Z346" s="130"/>
      <c r="AA346" s="130"/>
      <c r="AB346" s="111">
        <f t="shared" si="213"/>
        <v>1</v>
      </c>
      <c r="AC346" s="60">
        <f t="shared" si="214"/>
        <v>0</v>
      </c>
      <c r="AD346" s="60">
        <f t="shared" si="215"/>
        <v>0</v>
      </c>
      <c r="AE346" s="60">
        <f t="shared" si="216"/>
        <v>0</v>
      </c>
      <c r="AF346" s="60">
        <f t="shared" si="217"/>
        <v>0</v>
      </c>
      <c r="AG346" s="60">
        <f t="shared" si="218"/>
        <v>0</v>
      </c>
      <c r="AH346" s="60">
        <f t="shared" si="219"/>
        <v>0</v>
      </c>
      <c r="AI346" s="60">
        <f t="shared" si="220"/>
        <v>0</v>
      </c>
      <c r="AJ346" s="60">
        <f t="shared" si="221"/>
        <v>0</v>
      </c>
      <c r="AK346" s="60">
        <f t="shared" si="222"/>
        <v>0</v>
      </c>
      <c r="AL346" s="60">
        <f t="shared" si="223"/>
        <v>2020.6184082072859</v>
      </c>
      <c r="AM346" s="60">
        <f t="shared" si="224"/>
        <v>0</v>
      </c>
      <c r="AN346" s="60">
        <f t="shared" si="225"/>
        <v>0</v>
      </c>
      <c r="AO346" s="60">
        <f t="shared" si="226"/>
        <v>2020.6184082072859</v>
      </c>
    </row>
    <row r="347" spans="1:41" x14ac:dyDescent="0.25">
      <c r="A347" s="64"/>
      <c r="B347" s="65"/>
      <c r="C347" s="35"/>
      <c r="D347" s="32" t="s">
        <v>42</v>
      </c>
      <c r="E347" s="33"/>
      <c r="F347" s="66"/>
      <c r="G347" s="65"/>
      <c r="H347" s="67"/>
      <c r="I347" s="68"/>
      <c r="J347" s="34"/>
      <c r="K347" s="34">
        <f>SUM(K332:K346)</f>
        <v>200041.21770292698</v>
      </c>
      <c r="L347" s="68"/>
      <c r="M347" s="70"/>
      <c r="N347" s="70"/>
      <c r="O347" s="70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70">
        <f>SUM(AC332:AC346)</f>
        <v>0</v>
      </c>
      <c r="AD347" s="70">
        <f t="shared" ref="AD347:AO347" si="227">SUM(AD332:AD346)</f>
        <v>0</v>
      </c>
      <c r="AE347" s="70">
        <f t="shared" si="227"/>
        <v>0</v>
      </c>
      <c r="AF347" s="70">
        <f t="shared" si="227"/>
        <v>4041.2343497297516</v>
      </c>
      <c r="AG347" s="70">
        <f t="shared" si="227"/>
        <v>0</v>
      </c>
      <c r="AH347" s="70">
        <f t="shared" si="227"/>
        <v>0</v>
      </c>
      <c r="AI347" s="70">
        <f t="shared" si="227"/>
        <v>168923.6964360697</v>
      </c>
      <c r="AJ347" s="70">
        <f t="shared" si="227"/>
        <v>0</v>
      </c>
      <c r="AK347" s="70">
        <f t="shared" si="227"/>
        <v>0</v>
      </c>
      <c r="AL347" s="70">
        <f t="shared" si="227"/>
        <v>27076.286917127578</v>
      </c>
      <c r="AM347" s="70">
        <f t="shared" si="227"/>
        <v>0</v>
      </c>
      <c r="AN347" s="70">
        <f t="shared" si="227"/>
        <v>0</v>
      </c>
      <c r="AO347" s="70">
        <f t="shared" si="227"/>
        <v>200041.21770292698</v>
      </c>
    </row>
    <row r="348" spans="1:41" x14ac:dyDescent="0.25">
      <c r="A348" s="86"/>
      <c r="B348" s="86"/>
      <c r="C348" s="86"/>
      <c r="D348" s="87" t="s">
        <v>689</v>
      </c>
      <c r="E348" s="86"/>
      <c r="F348" s="86"/>
      <c r="G348" s="133"/>
      <c r="H348" s="86"/>
      <c r="I348" s="88"/>
      <c r="J348" s="107"/>
      <c r="K348" s="107">
        <f>+K347</f>
        <v>200041.21770292698</v>
      </c>
      <c r="L348" s="88"/>
      <c r="M348" s="86"/>
      <c r="N348" s="86"/>
      <c r="O348" s="86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>
        <f>+AC347</f>
        <v>0</v>
      </c>
      <c r="AD348" s="108">
        <f t="shared" ref="AD348:AO348" si="228">+AD347</f>
        <v>0</v>
      </c>
      <c r="AE348" s="108">
        <f t="shared" si="228"/>
        <v>0</v>
      </c>
      <c r="AF348" s="108">
        <f t="shared" si="228"/>
        <v>4041.2343497297516</v>
      </c>
      <c r="AG348" s="108">
        <f t="shared" si="228"/>
        <v>0</v>
      </c>
      <c r="AH348" s="108">
        <f t="shared" si="228"/>
        <v>0</v>
      </c>
      <c r="AI348" s="108">
        <f t="shared" si="228"/>
        <v>168923.6964360697</v>
      </c>
      <c r="AJ348" s="108">
        <f t="shared" si="228"/>
        <v>0</v>
      </c>
      <c r="AK348" s="108">
        <f t="shared" si="228"/>
        <v>0</v>
      </c>
      <c r="AL348" s="108">
        <f t="shared" si="228"/>
        <v>27076.286917127578</v>
      </c>
      <c r="AM348" s="108">
        <f t="shared" si="228"/>
        <v>0</v>
      </c>
      <c r="AN348" s="108">
        <f t="shared" si="228"/>
        <v>0</v>
      </c>
      <c r="AO348" s="108">
        <f t="shared" si="228"/>
        <v>200041.21770292698</v>
      </c>
    </row>
    <row r="349" spans="1:41" x14ac:dyDescent="0.25">
      <c r="A349" s="37" t="s">
        <v>690</v>
      </c>
      <c r="B349" s="38"/>
      <c r="C349" s="39"/>
      <c r="D349" s="37"/>
      <c r="E349" s="44"/>
      <c r="F349" s="91"/>
      <c r="G349" s="38"/>
      <c r="H349" s="44"/>
      <c r="I349" s="43"/>
      <c r="J349" s="109"/>
      <c r="K349" s="109"/>
      <c r="L349" s="139"/>
      <c r="M349" s="137"/>
      <c r="N349" s="137"/>
      <c r="O349" s="137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</row>
    <row r="350" spans="1:41" x14ac:dyDescent="0.25">
      <c r="A350" s="226" t="s">
        <v>4</v>
      </c>
      <c r="B350" s="226" t="s">
        <v>5</v>
      </c>
      <c r="C350" s="226" t="s">
        <v>6</v>
      </c>
      <c r="D350" s="226" t="s">
        <v>7</v>
      </c>
      <c r="E350" s="226" t="s">
        <v>8</v>
      </c>
      <c r="F350" s="226" t="s">
        <v>9</v>
      </c>
      <c r="G350" s="226" t="s">
        <v>10</v>
      </c>
      <c r="H350" s="226" t="s">
        <v>11</v>
      </c>
      <c r="I350" s="231" t="s">
        <v>12</v>
      </c>
      <c r="J350" s="229" t="s">
        <v>13</v>
      </c>
      <c r="K350" s="239" t="s">
        <v>14</v>
      </c>
      <c r="L350" s="231" t="s">
        <v>15</v>
      </c>
      <c r="M350" s="226" t="s">
        <v>16</v>
      </c>
      <c r="N350" s="226" t="s">
        <v>17</v>
      </c>
      <c r="O350" s="226" t="s">
        <v>18</v>
      </c>
      <c r="P350" s="220" t="s">
        <v>19</v>
      </c>
      <c r="Q350" s="221"/>
      <c r="R350" s="221"/>
      <c r="S350" s="221"/>
      <c r="T350" s="221"/>
      <c r="U350" s="221"/>
      <c r="V350" s="221"/>
      <c r="W350" s="221"/>
      <c r="X350" s="221"/>
      <c r="Y350" s="221"/>
      <c r="Z350" s="221"/>
      <c r="AA350" s="221"/>
      <c r="AB350" s="222"/>
      <c r="AC350" s="220" t="s">
        <v>20</v>
      </c>
      <c r="AD350" s="221"/>
      <c r="AE350" s="221"/>
      <c r="AF350" s="221"/>
      <c r="AG350" s="221"/>
      <c r="AH350" s="221"/>
      <c r="AI350" s="221"/>
      <c r="AJ350" s="221"/>
      <c r="AK350" s="221"/>
      <c r="AL350" s="221"/>
      <c r="AM350" s="221"/>
      <c r="AN350" s="221"/>
      <c r="AO350" s="222"/>
    </row>
    <row r="351" spans="1:41" x14ac:dyDescent="0.25">
      <c r="A351" s="226"/>
      <c r="B351" s="226"/>
      <c r="C351" s="226"/>
      <c r="D351" s="226"/>
      <c r="E351" s="226"/>
      <c r="F351" s="226"/>
      <c r="G351" s="226"/>
      <c r="H351" s="226"/>
      <c r="I351" s="231"/>
      <c r="J351" s="229"/>
      <c r="K351" s="239"/>
      <c r="L351" s="231"/>
      <c r="M351" s="226"/>
      <c r="N351" s="226"/>
      <c r="O351" s="226"/>
      <c r="P351" s="47" t="s">
        <v>1147</v>
      </c>
      <c r="Q351" s="47" t="s">
        <v>1148</v>
      </c>
      <c r="R351" s="47" t="s">
        <v>1149</v>
      </c>
      <c r="S351" s="47" t="s">
        <v>1150</v>
      </c>
      <c r="T351" s="47" t="s">
        <v>1151</v>
      </c>
      <c r="U351" s="47" t="s">
        <v>1152</v>
      </c>
      <c r="V351" s="47" t="s">
        <v>1153</v>
      </c>
      <c r="W351" s="47" t="s">
        <v>1154</v>
      </c>
      <c r="X351" s="47" t="s">
        <v>1155</v>
      </c>
      <c r="Y351" s="47" t="s">
        <v>1156</v>
      </c>
      <c r="Z351" s="47" t="s">
        <v>1157</v>
      </c>
      <c r="AA351" s="47" t="s">
        <v>1158</v>
      </c>
      <c r="AB351" s="47" t="s">
        <v>21</v>
      </c>
      <c r="AC351" s="47" t="s">
        <v>1147</v>
      </c>
      <c r="AD351" s="47" t="s">
        <v>1148</v>
      </c>
      <c r="AE351" s="47" t="s">
        <v>1149</v>
      </c>
      <c r="AF351" s="47" t="s">
        <v>1150</v>
      </c>
      <c r="AG351" s="47" t="s">
        <v>1151</v>
      </c>
      <c r="AH351" s="47" t="s">
        <v>1152</v>
      </c>
      <c r="AI351" s="47" t="s">
        <v>1153</v>
      </c>
      <c r="AJ351" s="47" t="s">
        <v>1154</v>
      </c>
      <c r="AK351" s="47" t="s">
        <v>1155</v>
      </c>
      <c r="AL351" s="47" t="s">
        <v>1156</v>
      </c>
      <c r="AM351" s="47" t="s">
        <v>1157</v>
      </c>
      <c r="AN351" s="47" t="s">
        <v>1158</v>
      </c>
      <c r="AO351" s="47" t="s">
        <v>21</v>
      </c>
    </row>
    <row r="352" spans="1:41" ht="67.5" x14ac:dyDescent="0.25">
      <c r="A352" s="48" t="s">
        <v>662</v>
      </c>
      <c r="B352" s="48" t="s">
        <v>691</v>
      </c>
      <c r="C352" s="104" t="s">
        <v>692</v>
      </c>
      <c r="D352" s="53" t="s">
        <v>693</v>
      </c>
      <c r="E352" s="240">
        <v>1</v>
      </c>
      <c r="F352" s="240" t="s">
        <v>28</v>
      </c>
      <c r="G352" s="50" t="s">
        <v>694</v>
      </c>
      <c r="H352" s="141" t="s">
        <v>52</v>
      </c>
      <c r="I352" s="55">
        <v>1</v>
      </c>
      <c r="J352" s="61">
        <v>6062.276575729069</v>
      </c>
      <c r="K352" s="72">
        <f>+J352*I352</f>
        <v>6062.276575729069</v>
      </c>
      <c r="L352" s="98" t="s">
        <v>185</v>
      </c>
      <c r="M352" s="99" t="s">
        <v>41</v>
      </c>
      <c r="N352" s="99" t="s">
        <v>695</v>
      </c>
      <c r="O352" s="99" t="s">
        <v>32</v>
      </c>
      <c r="P352" s="58"/>
      <c r="Q352" s="58"/>
      <c r="R352" s="58"/>
      <c r="S352" s="58">
        <v>1</v>
      </c>
      <c r="T352" s="58"/>
      <c r="U352" s="58"/>
      <c r="V352" s="58"/>
      <c r="W352" s="58"/>
      <c r="X352" s="58"/>
      <c r="Y352" s="58"/>
      <c r="Z352" s="58"/>
      <c r="AA352" s="58"/>
      <c r="AB352" s="111">
        <f t="shared" ref="AB352:AB357" si="229">+SUM(P352:AA352)</f>
        <v>1</v>
      </c>
      <c r="AC352" s="60">
        <f t="shared" ref="AC352:AC355" si="230">+P352*J352</f>
        <v>0</v>
      </c>
      <c r="AD352" s="60">
        <f t="shared" ref="AD352:AD355" si="231">+Q352*J352</f>
        <v>0</v>
      </c>
      <c r="AE352" s="60">
        <f t="shared" ref="AE352:AE355" si="232">+R352*J352</f>
        <v>0</v>
      </c>
      <c r="AF352" s="60">
        <f t="shared" ref="AF352:AF355" si="233">+S352*J352</f>
        <v>6062.276575729069</v>
      </c>
      <c r="AG352" s="60">
        <f t="shared" ref="AG352:AG355" si="234">+T352*J352</f>
        <v>0</v>
      </c>
      <c r="AH352" s="60">
        <f t="shared" ref="AH352:AH355" si="235">+U352*J352</f>
        <v>0</v>
      </c>
      <c r="AI352" s="60">
        <f t="shared" ref="AI352:AI355" si="236">+V352*J352</f>
        <v>0</v>
      </c>
      <c r="AJ352" s="60">
        <f t="shared" ref="AJ352:AJ355" si="237">+W352*J352</f>
        <v>0</v>
      </c>
      <c r="AK352" s="60">
        <f t="shared" ref="AK352:AK355" si="238">+X352*J352</f>
        <v>0</v>
      </c>
      <c r="AL352" s="60">
        <f t="shared" ref="AL352:AL355" si="239">+Y352*J352</f>
        <v>0</v>
      </c>
      <c r="AM352" s="60">
        <f t="shared" ref="AM352:AM355" si="240">+Z352*J352</f>
        <v>0</v>
      </c>
      <c r="AN352" s="60">
        <f t="shared" ref="AN352:AN355" si="241">+AA352*J352</f>
        <v>0</v>
      </c>
      <c r="AO352" s="60">
        <f t="shared" ref="AO352:AO355" si="242">SUM(AC352:AN352)</f>
        <v>6062.276575729069</v>
      </c>
    </row>
    <row r="353" spans="1:41" ht="67.5" x14ac:dyDescent="0.25">
      <c r="A353" s="48" t="s">
        <v>662</v>
      </c>
      <c r="B353" s="48" t="s">
        <v>691</v>
      </c>
      <c r="C353" s="104" t="s">
        <v>696</v>
      </c>
      <c r="D353" s="53" t="s">
        <v>697</v>
      </c>
      <c r="E353" s="240"/>
      <c r="F353" s="240"/>
      <c r="G353" s="50" t="s">
        <v>184</v>
      </c>
      <c r="H353" s="141" t="s">
        <v>52</v>
      </c>
      <c r="I353" s="55">
        <v>1</v>
      </c>
      <c r="J353" s="61">
        <v>3637.3640897755608</v>
      </c>
      <c r="K353" s="72">
        <f t="shared" ref="K353:K355" si="243">+J353*I353</f>
        <v>3637.3640897755608</v>
      </c>
      <c r="L353" s="73" t="s">
        <v>185</v>
      </c>
      <c r="M353" s="99" t="s">
        <v>30</v>
      </c>
      <c r="N353" s="99" t="s">
        <v>695</v>
      </c>
      <c r="O353" s="99" t="s">
        <v>32</v>
      </c>
      <c r="P353" s="58"/>
      <c r="Q353" s="58"/>
      <c r="R353" s="58"/>
      <c r="S353" s="58">
        <v>1</v>
      </c>
      <c r="T353" s="58"/>
      <c r="U353" s="58"/>
      <c r="V353" s="58"/>
      <c r="W353" s="58"/>
      <c r="X353" s="58"/>
      <c r="Y353" s="58"/>
      <c r="Z353" s="58"/>
      <c r="AA353" s="58"/>
      <c r="AB353" s="111">
        <f t="shared" si="229"/>
        <v>1</v>
      </c>
      <c r="AC353" s="60">
        <f t="shared" si="230"/>
        <v>0</v>
      </c>
      <c r="AD353" s="60">
        <f t="shared" si="231"/>
        <v>0</v>
      </c>
      <c r="AE353" s="60">
        <f t="shared" si="232"/>
        <v>0</v>
      </c>
      <c r="AF353" s="60">
        <f t="shared" si="233"/>
        <v>3637.3640897755608</v>
      </c>
      <c r="AG353" s="60">
        <f t="shared" si="234"/>
        <v>0</v>
      </c>
      <c r="AH353" s="60">
        <f t="shared" si="235"/>
        <v>0</v>
      </c>
      <c r="AI353" s="60">
        <f t="shared" si="236"/>
        <v>0</v>
      </c>
      <c r="AJ353" s="60">
        <f t="shared" si="237"/>
        <v>0</v>
      </c>
      <c r="AK353" s="60">
        <f t="shared" si="238"/>
        <v>0</v>
      </c>
      <c r="AL353" s="60">
        <f t="shared" si="239"/>
        <v>0</v>
      </c>
      <c r="AM353" s="60">
        <f t="shared" si="240"/>
        <v>0</v>
      </c>
      <c r="AN353" s="60">
        <f t="shared" si="241"/>
        <v>0</v>
      </c>
      <c r="AO353" s="60">
        <f t="shared" si="242"/>
        <v>3637.3640897755608</v>
      </c>
    </row>
    <row r="354" spans="1:41" ht="67.5" x14ac:dyDescent="0.25">
      <c r="A354" s="48" t="s">
        <v>662</v>
      </c>
      <c r="B354" s="48" t="s">
        <v>691</v>
      </c>
      <c r="C354" s="104" t="s">
        <v>698</v>
      </c>
      <c r="D354" s="53" t="s">
        <v>699</v>
      </c>
      <c r="E354" s="240"/>
      <c r="F354" s="240"/>
      <c r="G354" s="50" t="s">
        <v>700</v>
      </c>
      <c r="H354" s="141" t="s">
        <v>52</v>
      </c>
      <c r="I354" s="55">
        <v>1</v>
      </c>
      <c r="J354" s="61">
        <v>5152.9350893697083</v>
      </c>
      <c r="K354" s="72">
        <f t="shared" si="243"/>
        <v>5152.9350893697083</v>
      </c>
      <c r="L354" s="98" t="s">
        <v>185</v>
      </c>
      <c r="M354" s="99" t="s">
        <v>41</v>
      </c>
      <c r="N354" s="99" t="s">
        <v>695</v>
      </c>
      <c r="O354" s="99" t="s">
        <v>32</v>
      </c>
      <c r="P354" s="58"/>
      <c r="Q354" s="58"/>
      <c r="R354" s="58"/>
      <c r="S354" s="58">
        <v>1</v>
      </c>
      <c r="T354" s="58"/>
      <c r="U354" s="58"/>
      <c r="V354" s="58"/>
      <c r="W354" s="58"/>
      <c r="X354" s="58"/>
      <c r="Y354" s="58"/>
      <c r="Z354" s="58"/>
      <c r="AA354" s="58"/>
      <c r="AB354" s="111">
        <f t="shared" si="229"/>
        <v>1</v>
      </c>
      <c r="AC354" s="60">
        <f t="shared" si="230"/>
        <v>0</v>
      </c>
      <c r="AD354" s="60">
        <f t="shared" si="231"/>
        <v>0</v>
      </c>
      <c r="AE354" s="60">
        <f t="shared" si="232"/>
        <v>0</v>
      </c>
      <c r="AF354" s="60">
        <f t="shared" si="233"/>
        <v>5152.9350893697083</v>
      </c>
      <c r="AG354" s="60">
        <f t="shared" si="234"/>
        <v>0</v>
      </c>
      <c r="AH354" s="60">
        <f t="shared" si="235"/>
        <v>0</v>
      </c>
      <c r="AI354" s="60">
        <f t="shared" si="236"/>
        <v>0</v>
      </c>
      <c r="AJ354" s="60">
        <f t="shared" si="237"/>
        <v>0</v>
      </c>
      <c r="AK354" s="60">
        <f t="shared" si="238"/>
        <v>0</v>
      </c>
      <c r="AL354" s="60">
        <f t="shared" si="239"/>
        <v>0</v>
      </c>
      <c r="AM354" s="60">
        <f t="shared" si="240"/>
        <v>0</v>
      </c>
      <c r="AN354" s="60">
        <f t="shared" si="241"/>
        <v>0</v>
      </c>
      <c r="AO354" s="60">
        <f t="shared" si="242"/>
        <v>5152.9350893697083</v>
      </c>
    </row>
    <row r="355" spans="1:41" ht="67.5" x14ac:dyDescent="0.25">
      <c r="A355" s="48" t="s">
        <v>662</v>
      </c>
      <c r="B355" s="48" t="s">
        <v>691</v>
      </c>
      <c r="C355" s="104" t="s">
        <v>701</v>
      </c>
      <c r="D355" s="53" t="s">
        <v>702</v>
      </c>
      <c r="E355" s="240"/>
      <c r="F355" s="240"/>
      <c r="G355" s="50" t="s">
        <v>703</v>
      </c>
      <c r="H355" s="141" t="s">
        <v>52</v>
      </c>
      <c r="I355" s="55">
        <v>2</v>
      </c>
      <c r="J355" s="61">
        <v>3940.4797742238948</v>
      </c>
      <c r="K355" s="72">
        <f t="shared" si="243"/>
        <v>7880.9595484477895</v>
      </c>
      <c r="L355" s="98" t="s">
        <v>185</v>
      </c>
      <c r="M355" s="99" t="s">
        <v>41</v>
      </c>
      <c r="N355" s="99" t="s">
        <v>695</v>
      </c>
      <c r="O355" s="99" t="s">
        <v>32</v>
      </c>
      <c r="P355" s="58"/>
      <c r="Q355" s="58"/>
      <c r="R355" s="58"/>
      <c r="S355" s="58">
        <v>2</v>
      </c>
      <c r="T355" s="58"/>
      <c r="U355" s="58"/>
      <c r="V355" s="58"/>
      <c r="W355" s="58"/>
      <c r="X355" s="58"/>
      <c r="Y355" s="58"/>
      <c r="Z355" s="58"/>
      <c r="AA355" s="58"/>
      <c r="AB355" s="111">
        <f t="shared" si="229"/>
        <v>2</v>
      </c>
      <c r="AC355" s="60">
        <f t="shared" si="230"/>
        <v>0</v>
      </c>
      <c r="AD355" s="60">
        <f t="shared" si="231"/>
        <v>0</v>
      </c>
      <c r="AE355" s="60">
        <f t="shared" si="232"/>
        <v>0</v>
      </c>
      <c r="AF355" s="60">
        <f t="shared" si="233"/>
        <v>7880.9595484477895</v>
      </c>
      <c r="AG355" s="60">
        <f t="shared" si="234"/>
        <v>0</v>
      </c>
      <c r="AH355" s="60">
        <f t="shared" si="235"/>
        <v>0</v>
      </c>
      <c r="AI355" s="60">
        <f t="shared" si="236"/>
        <v>0</v>
      </c>
      <c r="AJ355" s="60">
        <f t="shared" si="237"/>
        <v>0</v>
      </c>
      <c r="AK355" s="60">
        <f t="shared" si="238"/>
        <v>0</v>
      </c>
      <c r="AL355" s="60">
        <f t="shared" si="239"/>
        <v>0</v>
      </c>
      <c r="AM355" s="60">
        <f t="shared" si="240"/>
        <v>0</v>
      </c>
      <c r="AN355" s="60">
        <f t="shared" si="241"/>
        <v>0</v>
      </c>
      <c r="AO355" s="60">
        <f t="shared" si="242"/>
        <v>7880.9595484477895</v>
      </c>
    </row>
    <row r="356" spans="1:41" x14ac:dyDescent="0.25">
      <c r="A356" s="64"/>
      <c r="B356" s="65"/>
      <c r="C356" s="66"/>
      <c r="D356" s="32" t="s">
        <v>42</v>
      </c>
      <c r="E356" s="33"/>
      <c r="F356" s="33"/>
      <c r="G356" s="143"/>
      <c r="H356" s="144"/>
      <c r="I356" s="145"/>
      <c r="J356" s="34"/>
      <c r="K356" s="34">
        <f>SUM(K352:K355)</f>
        <v>22733.535303322129</v>
      </c>
      <c r="L356" s="68"/>
      <c r="M356" s="70"/>
      <c r="N356" s="70"/>
      <c r="O356" s="70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70">
        <f>SUM(AC352:AC355)</f>
        <v>0</v>
      </c>
      <c r="AD356" s="70">
        <f t="shared" ref="AD356:AO356" si="244">SUM(AD352:AD355)</f>
        <v>0</v>
      </c>
      <c r="AE356" s="70">
        <f t="shared" si="244"/>
        <v>0</v>
      </c>
      <c r="AF356" s="70">
        <f t="shared" si="244"/>
        <v>22733.535303322129</v>
      </c>
      <c r="AG356" s="70">
        <f t="shared" si="244"/>
        <v>0</v>
      </c>
      <c r="AH356" s="70">
        <f t="shared" si="244"/>
        <v>0</v>
      </c>
      <c r="AI356" s="70">
        <f t="shared" si="244"/>
        <v>0</v>
      </c>
      <c r="AJ356" s="70">
        <f t="shared" si="244"/>
        <v>0</v>
      </c>
      <c r="AK356" s="70">
        <f t="shared" si="244"/>
        <v>0</v>
      </c>
      <c r="AL356" s="70">
        <f t="shared" si="244"/>
        <v>0</v>
      </c>
      <c r="AM356" s="70">
        <f t="shared" si="244"/>
        <v>0</v>
      </c>
      <c r="AN356" s="70">
        <f t="shared" si="244"/>
        <v>0</v>
      </c>
      <c r="AO356" s="70">
        <f t="shared" si="244"/>
        <v>22733.535303322129</v>
      </c>
    </row>
    <row r="357" spans="1:41" ht="101.25" x14ac:dyDescent="0.25">
      <c r="A357" s="53" t="s">
        <v>662</v>
      </c>
      <c r="B357" s="53" t="s">
        <v>691</v>
      </c>
      <c r="C357" s="49" t="s">
        <v>89</v>
      </c>
      <c r="D357" s="53" t="s">
        <v>704</v>
      </c>
      <c r="E357" s="51">
        <v>1</v>
      </c>
      <c r="F357" s="54" t="s">
        <v>28</v>
      </c>
      <c r="G357" s="50" t="s">
        <v>705</v>
      </c>
      <c r="H357" s="50" t="s">
        <v>52</v>
      </c>
      <c r="I357" s="55">
        <v>1</v>
      </c>
      <c r="J357" s="83">
        <v>133576</v>
      </c>
      <c r="K357" s="72">
        <v>133576</v>
      </c>
      <c r="L357" s="81" t="s">
        <v>706</v>
      </c>
      <c r="M357" s="78" t="s">
        <v>30</v>
      </c>
      <c r="N357" s="78" t="s">
        <v>695</v>
      </c>
      <c r="O357" s="78" t="s">
        <v>32</v>
      </c>
      <c r="Q357" s="58"/>
      <c r="R357" s="58">
        <v>1</v>
      </c>
      <c r="S357" s="58"/>
      <c r="T357" s="58"/>
      <c r="U357" s="58"/>
      <c r="V357" s="58"/>
      <c r="W357" s="58"/>
      <c r="X357" s="58"/>
      <c r="Y357" s="58"/>
      <c r="Z357" s="58"/>
      <c r="AA357" s="58"/>
      <c r="AB357" s="111">
        <f t="shared" si="229"/>
        <v>1</v>
      </c>
      <c r="AC357" s="60">
        <f t="shared" ref="AC357" si="245">+P357*J357</f>
        <v>0</v>
      </c>
      <c r="AD357" s="60">
        <f t="shared" ref="AD357" si="246">+Q357*J357</f>
        <v>0</v>
      </c>
      <c r="AE357" s="60">
        <f t="shared" ref="AE357" si="247">+R357*J357</f>
        <v>133576</v>
      </c>
      <c r="AF357" s="60">
        <f t="shared" ref="AF357" si="248">+S357*J357</f>
        <v>0</v>
      </c>
      <c r="AG357" s="60">
        <f t="shared" ref="AG357" si="249">+T357*J357</f>
        <v>0</v>
      </c>
      <c r="AH357" s="60">
        <f t="shared" ref="AH357" si="250">+U357*J357</f>
        <v>0</v>
      </c>
      <c r="AI357" s="60">
        <f t="shared" ref="AI357" si="251">+V357*J357</f>
        <v>0</v>
      </c>
      <c r="AJ357" s="60">
        <f t="shared" ref="AJ357" si="252">+W357*J357</f>
        <v>0</v>
      </c>
      <c r="AK357" s="60">
        <f t="shared" ref="AK357" si="253">+X357*J357</f>
        <v>0</v>
      </c>
      <c r="AL357" s="60">
        <f t="shared" ref="AL357" si="254">+Y357*J357</f>
        <v>0</v>
      </c>
      <c r="AM357" s="60">
        <f t="shared" ref="AM357" si="255">+Z357*J357</f>
        <v>0</v>
      </c>
      <c r="AN357" s="60">
        <f t="shared" ref="AN357" si="256">+AA357*J357</f>
        <v>0</v>
      </c>
      <c r="AO357" s="60">
        <f t="shared" ref="AO357" si="257">SUM(AC357:AN357)</f>
        <v>133576</v>
      </c>
    </row>
    <row r="358" spans="1:41" x14ac:dyDescent="0.25">
      <c r="A358" s="64"/>
      <c r="B358" s="65"/>
      <c r="C358" s="35"/>
      <c r="D358" s="32" t="s">
        <v>42</v>
      </c>
      <c r="E358" s="33"/>
      <c r="F358" s="66"/>
      <c r="G358" s="65"/>
      <c r="H358" s="85"/>
      <c r="I358" s="68"/>
      <c r="J358" s="34"/>
      <c r="K358" s="34">
        <f>+K357</f>
        <v>133576</v>
      </c>
      <c r="L358" s="68"/>
      <c r="M358" s="70"/>
      <c r="N358" s="70"/>
      <c r="O358" s="70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4">
        <f t="shared" ref="AC358" si="258">+AC357</f>
        <v>0</v>
      </c>
      <c r="AD358" s="34">
        <f t="shared" ref="AD358:AO358" si="259">+AD357</f>
        <v>0</v>
      </c>
      <c r="AE358" s="34">
        <f t="shared" si="259"/>
        <v>133576</v>
      </c>
      <c r="AF358" s="34">
        <f t="shared" si="259"/>
        <v>0</v>
      </c>
      <c r="AG358" s="34">
        <f t="shared" si="259"/>
        <v>0</v>
      </c>
      <c r="AH358" s="34">
        <f t="shared" si="259"/>
        <v>0</v>
      </c>
      <c r="AI358" s="34">
        <f t="shared" si="259"/>
        <v>0</v>
      </c>
      <c r="AJ358" s="34">
        <f t="shared" si="259"/>
        <v>0</v>
      </c>
      <c r="AK358" s="34">
        <f t="shared" si="259"/>
        <v>0</v>
      </c>
      <c r="AL358" s="34">
        <f t="shared" si="259"/>
        <v>0</v>
      </c>
      <c r="AM358" s="34">
        <f t="shared" si="259"/>
        <v>0</v>
      </c>
      <c r="AN358" s="34">
        <f t="shared" si="259"/>
        <v>0</v>
      </c>
      <c r="AO358" s="34">
        <f t="shared" si="259"/>
        <v>133576</v>
      </c>
    </row>
    <row r="359" spans="1:41" x14ac:dyDescent="0.25">
      <c r="A359" s="86"/>
      <c r="B359" s="86"/>
      <c r="C359" s="86"/>
      <c r="D359" s="87" t="s">
        <v>707</v>
      </c>
      <c r="E359" s="86"/>
      <c r="F359" s="86"/>
      <c r="G359" s="133"/>
      <c r="H359" s="86"/>
      <c r="I359" s="88"/>
      <c r="J359" s="107"/>
      <c r="K359" s="107">
        <f>+K356+K358</f>
        <v>156309.53530332213</v>
      </c>
      <c r="L359" s="88"/>
      <c r="M359" s="86"/>
      <c r="N359" s="86"/>
      <c r="O359" s="86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7">
        <f t="shared" ref="AC359" si="260">+AC356+AC358</f>
        <v>0</v>
      </c>
      <c r="AD359" s="107">
        <f t="shared" ref="AD359:AO359" si="261">+AD356+AD358</f>
        <v>0</v>
      </c>
      <c r="AE359" s="107">
        <f t="shared" si="261"/>
        <v>133576</v>
      </c>
      <c r="AF359" s="107">
        <f t="shared" si="261"/>
        <v>22733.535303322129</v>
      </c>
      <c r="AG359" s="107">
        <f t="shared" si="261"/>
        <v>0</v>
      </c>
      <c r="AH359" s="107">
        <f t="shared" si="261"/>
        <v>0</v>
      </c>
      <c r="AI359" s="107">
        <f t="shared" si="261"/>
        <v>0</v>
      </c>
      <c r="AJ359" s="107">
        <f t="shared" si="261"/>
        <v>0</v>
      </c>
      <c r="AK359" s="107">
        <f t="shared" si="261"/>
        <v>0</v>
      </c>
      <c r="AL359" s="107">
        <f t="shared" si="261"/>
        <v>0</v>
      </c>
      <c r="AM359" s="107">
        <f t="shared" si="261"/>
        <v>0</v>
      </c>
      <c r="AN359" s="107">
        <f t="shared" si="261"/>
        <v>0</v>
      </c>
      <c r="AO359" s="107">
        <f t="shared" si="261"/>
        <v>156309.53530332213</v>
      </c>
    </row>
    <row r="360" spans="1:41" x14ac:dyDescent="0.25">
      <c r="A360" s="37" t="s">
        <v>708</v>
      </c>
      <c r="B360" s="38"/>
      <c r="C360" s="39"/>
      <c r="D360" s="37"/>
      <c r="E360" s="44"/>
      <c r="F360" s="91"/>
      <c r="G360" s="38"/>
      <c r="H360" s="44"/>
      <c r="I360" s="43"/>
      <c r="J360" s="109"/>
      <c r="K360" s="109"/>
      <c r="L360" s="94"/>
      <c r="M360" s="93"/>
      <c r="N360" s="93"/>
      <c r="O360" s="93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</row>
    <row r="361" spans="1:41" x14ac:dyDescent="0.25">
      <c r="A361" s="226" t="s">
        <v>4</v>
      </c>
      <c r="B361" s="226" t="s">
        <v>5</v>
      </c>
      <c r="C361" s="226" t="s">
        <v>6</v>
      </c>
      <c r="D361" s="226" t="s">
        <v>7</v>
      </c>
      <c r="E361" s="226" t="s">
        <v>8</v>
      </c>
      <c r="F361" s="226" t="s">
        <v>9</v>
      </c>
      <c r="G361" s="226" t="s">
        <v>10</v>
      </c>
      <c r="H361" s="226" t="s">
        <v>11</v>
      </c>
      <c r="I361" s="231" t="s">
        <v>12</v>
      </c>
      <c r="J361" s="229" t="s">
        <v>13</v>
      </c>
      <c r="K361" s="239" t="s">
        <v>14</v>
      </c>
      <c r="L361" s="231" t="s">
        <v>15</v>
      </c>
      <c r="M361" s="226" t="s">
        <v>16</v>
      </c>
      <c r="N361" s="239" t="s">
        <v>17</v>
      </c>
      <c r="O361" s="239" t="s">
        <v>18</v>
      </c>
      <c r="P361" s="220" t="s">
        <v>19</v>
      </c>
      <c r="Q361" s="221"/>
      <c r="R361" s="221"/>
      <c r="S361" s="221"/>
      <c r="T361" s="221"/>
      <c r="U361" s="221"/>
      <c r="V361" s="221"/>
      <c r="W361" s="221"/>
      <c r="X361" s="221"/>
      <c r="Y361" s="221"/>
      <c r="Z361" s="221"/>
      <c r="AA361" s="221"/>
      <c r="AB361" s="222"/>
      <c r="AC361" s="220" t="s">
        <v>20</v>
      </c>
      <c r="AD361" s="221"/>
      <c r="AE361" s="221"/>
      <c r="AF361" s="221"/>
      <c r="AG361" s="221"/>
      <c r="AH361" s="221"/>
      <c r="AI361" s="221"/>
      <c r="AJ361" s="221"/>
      <c r="AK361" s="221"/>
      <c r="AL361" s="221"/>
      <c r="AM361" s="221"/>
      <c r="AN361" s="221"/>
      <c r="AO361" s="222"/>
    </row>
    <row r="362" spans="1:41" x14ac:dyDescent="0.25">
      <c r="A362" s="226"/>
      <c r="B362" s="226"/>
      <c r="C362" s="226"/>
      <c r="D362" s="226"/>
      <c r="E362" s="226"/>
      <c r="F362" s="226"/>
      <c r="G362" s="226"/>
      <c r="H362" s="226"/>
      <c r="I362" s="231"/>
      <c r="J362" s="229"/>
      <c r="K362" s="239"/>
      <c r="L362" s="231"/>
      <c r="M362" s="226"/>
      <c r="N362" s="239"/>
      <c r="O362" s="239"/>
      <c r="P362" s="47" t="s">
        <v>1147</v>
      </c>
      <c r="Q362" s="47" t="s">
        <v>1148</v>
      </c>
      <c r="R362" s="47" t="s">
        <v>1149</v>
      </c>
      <c r="S362" s="47" t="s">
        <v>1150</v>
      </c>
      <c r="T362" s="47" t="s">
        <v>1151</v>
      </c>
      <c r="U362" s="47" t="s">
        <v>1152</v>
      </c>
      <c r="V362" s="47" t="s">
        <v>1153</v>
      </c>
      <c r="W362" s="47" t="s">
        <v>1154</v>
      </c>
      <c r="X362" s="47" t="s">
        <v>1155</v>
      </c>
      <c r="Y362" s="47" t="s">
        <v>1156</v>
      </c>
      <c r="Z362" s="47" t="s">
        <v>1157</v>
      </c>
      <c r="AA362" s="47" t="s">
        <v>1158</v>
      </c>
      <c r="AB362" s="47" t="s">
        <v>21</v>
      </c>
      <c r="AC362" s="47" t="s">
        <v>1147</v>
      </c>
      <c r="AD362" s="47" t="s">
        <v>1148</v>
      </c>
      <c r="AE362" s="47" t="s">
        <v>1149</v>
      </c>
      <c r="AF362" s="47" t="s">
        <v>1150</v>
      </c>
      <c r="AG362" s="47" t="s">
        <v>1151</v>
      </c>
      <c r="AH362" s="47" t="s">
        <v>1152</v>
      </c>
      <c r="AI362" s="47" t="s">
        <v>1153</v>
      </c>
      <c r="AJ362" s="47" t="s">
        <v>1154</v>
      </c>
      <c r="AK362" s="47" t="s">
        <v>1155</v>
      </c>
      <c r="AL362" s="47" t="s">
        <v>1156</v>
      </c>
      <c r="AM362" s="47" t="s">
        <v>1157</v>
      </c>
      <c r="AN362" s="47" t="s">
        <v>1158</v>
      </c>
      <c r="AO362" s="47" t="s">
        <v>21</v>
      </c>
    </row>
    <row r="363" spans="1:41" ht="90" x14ac:dyDescent="0.25">
      <c r="A363" s="50" t="s">
        <v>22</v>
      </c>
      <c r="B363" s="50" t="s">
        <v>709</v>
      </c>
      <c r="C363" s="104" t="s">
        <v>710</v>
      </c>
      <c r="D363" s="50" t="s">
        <v>711</v>
      </c>
      <c r="E363" s="146">
        <f>69500+33100</f>
        <v>102600</v>
      </c>
      <c r="F363" s="52"/>
      <c r="G363" s="50" t="s">
        <v>712</v>
      </c>
      <c r="H363" s="54" t="s">
        <v>52</v>
      </c>
      <c r="I363" s="55">
        <v>102600</v>
      </c>
      <c r="J363" s="61">
        <v>181.86814045615012</v>
      </c>
      <c r="K363" s="72">
        <f>+J363*I363</f>
        <v>18659671.210801002</v>
      </c>
      <c r="L363" s="147" t="s">
        <v>713</v>
      </c>
      <c r="M363" s="148" t="s">
        <v>30</v>
      </c>
      <c r="N363" s="148" t="s">
        <v>714</v>
      </c>
      <c r="O363" s="148" t="s">
        <v>32</v>
      </c>
      <c r="P363" s="58"/>
      <c r="Q363" s="58"/>
      <c r="R363" s="58"/>
      <c r="T363" s="149">
        <v>51300</v>
      </c>
      <c r="U363" s="149"/>
      <c r="W363" s="149">
        <v>51300</v>
      </c>
      <c r="X363" s="149"/>
      <c r="Y363" s="149"/>
      <c r="Z363" s="149"/>
      <c r="AA363" s="149"/>
      <c r="AB363" s="111">
        <f t="shared" ref="AB363:AB366" si="262">+SUM(P363:AA363)</f>
        <v>102600</v>
      </c>
      <c r="AC363" s="60">
        <f t="shared" ref="AC363:AC366" si="263">+P363*J363</f>
        <v>0</v>
      </c>
      <c r="AD363" s="60">
        <f t="shared" ref="AD363:AD366" si="264">+Q363*J363</f>
        <v>0</v>
      </c>
      <c r="AE363" s="60">
        <f t="shared" ref="AE363:AE366" si="265">+R363*J363</f>
        <v>0</v>
      </c>
      <c r="AF363" s="60">
        <f t="shared" ref="AF363:AF366" si="266">+S363*J363</f>
        <v>0</v>
      </c>
      <c r="AG363" s="60">
        <f t="shared" ref="AG363:AG366" si="267">+T363*J363</f>
        <v>9329835.6054005008</v>
      </c>
      <c r="AH363" s="60">
        <f t="shared" ref="AH363:AH366" si="268">+U363*J363</f>
        <v>0</v>
      </c>
      <c r="AI363" s="60">
        <f t="shared" ref="AI363:AI366" si="269">+V363*J363</f>
        <v>0</v>
      </c>
      <c r="AJ363" s="60">
        <f t="shared" ref="AJ363:AJ366" si="270">+W363*J363</f>
        <v>9329835.6054005008</v>
      </c>
      <c r="AK363" s="60">
        <f t="shared" ref="AK363:AK366" si="271">+X363*J363</f>
        <v>0</v>
      </c>
      <c r="AL363" s="60">
        <f t="shared" ref="AL363:AL366" si="272">+Y363*J363</f>
        <v>0</v>
      </c>
      <c r="AM363" s="60">
        <f t="shared" ref="AM363:AM366" si="273">+Z363*J363</f>
        <v>0</v>
      </c>
      <c r="AN363" s="60">
        <f t="shared" ref="AN363:AN366" si="274">+AA363*J363</f>
        <v>0</v>
      </c>
      <c r="AO363" s="60">
        <f t="shared" ref="AO363:AO366" si="275">SUM(AC363:AN363)</f>
        <v>18659671.210801002</v>
      </c>
    </row>
    <row r="364" spans="1:41" ht="56.25" x14ac:dyDescent="0.25">
      <c r="A364" s="50" t="s">
        <v>22</v>
      </c>
      <c r="B364" s="50" t="s">
        <v>709</v>
      </c>
      <c r="C364" s="104" t="s">
        <v>715</v>
      </c>
      <c r="D364" s="50" t="s">
        <v>716</v>
      </c>
      <c r="E364" s="146">
        <f>70500+34000</f>
        <v>104500</v>
      </c>
      <c r="F364" s="52"/>
      <c r="G364" s="50" t="s">
        <v>158</v>
      </c>
      <c r="H364" s="54" t="s">
        <v>52</v>
      </c>
      <c r="I364" s="55">
        <v>104500</v>
      </c>
      <c r="J364" s="61">
        <v>18.186814162679426</v>
      </c>
      <c r="K364" s="72">
        <f>+J364*I364</f>
        <v>1900522.08</v>
      </c>
      <c r="L364" s="73" t="s">
        <v>105</v>
      </c>
      <c r="M364" s="74" t="s">
        <v>70</v>
      </c>
      <c r="N364" s="74" t="s">
        <v>714</v>
      </c>
      <c r="O364" s="74" t="s">
        <v>32</v>
      </c>
      <c r="Q364" s="149"/>
      <c r="R364" s="149">
        <v>104500</v>
      </c>
      <c r="T364" s="149"/>
      <c r="U364" s="149"/>
      <c r="W364" s="149"/>
      <c r="X364" s="149"/>
      <c r="Y364" s="149"/>
      <c r="Z364" s="149"/>
      <c r="AA364" s="149"/>
      <c r="AB364" s="111">
        <f t="shared" si="262"/>
        <v>104500</v>
      </c>
      <c r="AC364" s="60">
        <f t="shared" si="263"/>
        <v>0</v>
      </c>
      <c r="AD364" s="60">
        <f t="shared" si="264"/>
        <v>0</v>
      </c>
      <c r="AE364" s="60">
        <f t="shared" si="265"/>
        <v>1900522.08</v>
      </c>
      <c r="AF364" s="60">
        <f t="shared" si="266"/>
        <v>0</v>
      </c>
      <c r="AG364" s="60">
        <f t="shared" si="267"/>
        <v>0</v>
      </c>
      <c r="AH364" s="60">
        <f t="shared" si="268"/>
        <v>0</v>
      </c>
      <c r="AI364" s="60">
        <f t="shared" si="269"/>
        <v>0</v>
      </c>
      <c r="AJ364" s="60">
        <f t="shared" si="270"/>
        <v>0</v>
      </c>
      <c r="AK364" s="60">
        <f t="shared" si="271"/>
        <v>0</v>
      </c>
      <c r="AL364" s="60">
        <f t="shared" si="272"/>
        <v>0</v>
      </c>
      <c r="AM364" s="60">
        <f t="shared" si="273"/>
        <v>0</v>
      </c>
      <c r="AN364" s="60">
        <f t="shared" si="274"/>
        <v>0</v>
      </c>
      <c r="AO364" s="60">
        <f t="shared" si="275"/>
        <v>1900522.08</v>
      </c>
    </row>
    <row r="365" spans="1:41" ht="67.5" x14ac:dyDescent="0.25">
      <c r="A365" s="50" t="s">
        <v>22</v>
      </c>
      <c r="B365" s="50" t="s">
        <v>709</v>
      </c>
      <c r="C365" s="104" t="s">
        <v>717</v>
      </c>
      <c r="D365" s="234" t="s">
        <v>718</v>
      </c>
      <c r="E365" s="146">
        <f>69500+33100</f>
        <v>102600</v>
      </c>
      <c r="F365" s="52"/>
      <c r="G365" s="50" t="s">
        <v>712</v>
      </c>
      <c r="H365" s="54" t="s">
        <v>52</v>
      </c>
      <c r="I365" s="55">
        <v>102600</v>
      </c>
      <c r="J365" s="61">
        <v>181.86814045615012</v>
      </c>
      <c r="K365" s="72">
        <f>+J365*I365</f>
        <v>18659671.210801002</v>
      </c>
      <c r="L365" s="147" t="s">
        <v>713</v>
      </c>
      <c r="M365" s="148" t="s">
        <v>30</v>
      </c>
      <c r="N365" s="148" t="s">
        <v>714</v>
      </c>
      <c r="O365" s="148" t="s">
        <v>32</v>
      </c>
      <c r="P365" s="58"/>
      <c r="Q365" s="58"/>
      <c r="R365" s="58"/>
      <c r="T365" s="149">
        <v>51300</v>
      </c>
      <c r="U365" s="149"/>
      <c r="W365" s="149">
        <v>51300</v>
      </c>
      <c r="X365" s="149"/>
      <c r="Y365" s="149"/>
      <c r="Z365" s="149"/>
      <c r="AA365" s="149"/>
      <c r="AB365" s="111">
        <f t="shared" si="262"/>
        <v>102600</v>
      </c>
      <c r="AC365" s="60">
        <f t="shared" si="263"/>
        <v>0</v>
      </c>
      <c r="AD365" s="60">
        <f t="shared" si="264"/>
        <v>0</v>
      </c>
      <c r="AE365" s="60">
        <f t="shared" si="265"/>
        <v>0</v>
      </c>
      <c r="AF365" s="60">
        <f t="shared" si="266"/>
        <v>0</v>
      </c>
      <c r="AG365" s="60">
        <f t="shared" si="267"/>
        <v>9329835.6054005008</v>
      </c>
      <c r="AH365" s="60">
        <f t="shared" si="268"/>
        <v>0</v>
      </c>
      <c r="AI365" s="60">
        <f t="shared" si="269"/>
        <v>0</v>
      </c>
      <c r="AJ365" s="60">
        <f t="shared" si="270"/>
        <v>9329835.6054005008</v>
      </c>
      <c r="AK365" s="60">
        <f t="shared" si="271"/>
        <v>0</v>
      </c>
      <c r="AL365" s="60">
        <f t="shared" si="272"/>
        <v>0</v>
      </c>
      <c r="AM365" s="60">
        <f t="shared" si="273"/>
        <v>0</v>
      </c>
      <c r="AN365" s="60">
        <f t="shared" si="274"/>
        <v>0</v>
      </c>
      <c r="AO365" s="60">
        <f t="shared" si="275"/>
        <v>18659671.210801002</v>
      </c>
    </row>
    <row r="366" spans="1:41" ht="67.5" x14ac:dyDescent="0.25">
      <c r="A366" s="50" t="s">
        <v>22</v>
      </c>
      <c r="B366" s="50" t="s">
        <v>709</v>
      </c>
      <c r="C366" s="104" t="s">
        <v>719</v>
      </c>
      <c r="D366" s="234"/>
      <c r="E366" s="146">
        <f>+E365*3.5%</f>
        <v>3591.0000000000005</v>
      </c>
      <c r="F366" s="52"/>
      <c r="G366" s="50" t="s">
        <v>712</v>
      </c>
      <c r="H366" s="54" t="s">
        <v>52</v>
      </c>
      <c r="I366" s="55">
        <v>2013</v>
      </c>
      <c r="J366" s="61">
        <v>1576.1905506199676</v>
      </c>
      <c r="K366" s="72">
        <f>+J366*I366</f>
        <v>3172871.5783979949</v>
      </c>
      <c r="L366" s="147" t="s">
        <v>713</v>
      </c>
      <c r="M366" s="148" t="s">
        <v>30</v>
      </c>
      <c r="N366" s="148" t="s">
        <v>714</v>
      </c>
      <c r="O366" s="148" t="s">
        <v>32</v>
      </c>
      <c r="P366" s="58"/>
      <c r="Q366" s="58"/>
      <c r="R366" s="58"/>
      <c r="T366" s="149">
        <v>1007</v>
      </c>
      <c r="U366" s="149"/>
      <c r="W366" s="149">
        <v>1006</v>
      </c>
      <c r="X366" s="149"/>
      <c r="Y366" s="149"/>
      <c r="Z366" s="149"/>
      <c r="AA366" s="149"/>
      <c r="AB366" s="111">
        <f t="shared" si="262"/>
        <v>2013</v>
      </c>
      <c r="AC366" s="60">
        <f t="shared" si="263"/>
        <v>0</v>
      </c>
      <c r="AD366" s="60">
        <f t="shared" si="264"/>
        <v>0</v>
      </c>
      <c r="AE366" s="60">
        <f t="shared" si="265"/>
        <v>0</v>
      </c>
      <c r="AF366" s="60">
        <f t="shared" si="266"/>
        <v>0</v>
      </c>
      <c r="AG366" s="60">
        <f t="shared" si="267"/>
        <v>1587223.8844743073</v>
      </c>
      <c r="AH366" s="60">
        <f t="shared" si="268"/>
        <v>0</v>
      </c>
      <c r="AI366" s="60">
        <f t="shared" si="269"/>
        <v>0</v>
      </c>
      <c r="AJ366" s="60">
        <f t="shared" si="270"/>
        <v>1585647.6939236873</v>
      </c>
      <c r="AK366" s="60">
        <f t="shared" si="271"/>
        <v>0</v>
      </c>
      <c r="AL366" s="60">
        <f t="shared" si="272"/>
        <v>0</v>
      </c>
      <c r="AM366" s="60">
        <f t="shared" si="273"/>
        <v>0</v>
      </c>
      <c r="AN366" s="60">
        <f t="shared" si="274"/>
        <v>0</v>
      </c>
      <c r="AO366" s="60">
        <f t="shared" si="275"/>
        <v>3172871.5783979949</v>
      </c>
    </row>
    <row r="367" spans="1:41" x14ac:dyDescent="0.25">
      <c r="A367" s="86"/>
      <c r="B367" s="86"/>
      <c r="C367" s="86"/>
      <c r="D367" s="87" t="s">
        <v>720</v>
      </c>
      <c r="E367" s="86"/>
      <c r="F367" s="86"/>
      <c r="G367" s="133"/>
      <c r="H367" s="86"/>
      <c r="I367" s="88"/>
      <c r="J367" s="107"/>
      <c r="K367" s="107">
        <f>SUM(K363:K366)</f>
        <v>42392736.080000006</v>
      </c>
      <c r="L367" s="88"/>
      <c r="M367" s="86"/>
      <c r="N367" s="86"/>
      <c r="O367" s="86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7">
        <f>SUM(AC363:AC366)</f>
        <v>0</v>
      </c>
      <c r="AD367" s="107">
        <f t="shared" ref="AD367:AO367" si="276">SUM(AD363:AD366)</f>
        <v>0</v>
      </c>
      <c r="AE367" s="107">
        <f t="shared" si="276"/>
        <v>1900522.08</v>
      </c>
      <c r="AF367" s="107">
        <f t="shared" si="276"/>
        <v>0</v>
      </c>
      <c r="AG367" s="107">
        <f t="shared" si="276"/>
        <v>20246895.095275309</v>
      </c>
      <c r="AH367" s="107">
        <f t="shared" si="276"/>
        <v>0</v>
      </c>
      <c r="AI367" s="107">
        <f t="shared" si="276"/>
        <v>0</v>
      </c>
      <c r="AJ367" s="107">
        <f t="shared" si="276"/>
        <v>20245318.904724687</v>
      </c>
      <c r="AK367" s="107">
        <f t="shared" si="276"/>
        <v>0</v>
      </c>
      <c r="AL367" s="107">
        <f t="shared" si="276"/>
        <v>0</v>
      </c>
      <c r="AM367" s="107">
        <f t="shared" si="276"/>
        <v>0</v>
      </c>
      <c r="AN367" s="107">
        <f t="shared" si="276"/>
        <v>0</v>
      </c>
      <c r="AO367" s="107">
        <f t="shared" si="276"/>
        <v>42392736.080000006</v>
      </c>
    </row>
    <row r="368" spans="1:41" x14ac:dyDescent="0.25">
      <c r="A368" s="37" t="s">
        <v>721</v>
      </c>
      <c r="B368" s="38"/>
      <c r="C368" s="39"/>
      <c r="D368" s="37"/>
      <c r="E368" s="44"/>
      <c r="F368" s="91"/>
      <c r="G368" s="38"/>
      <c r="H368" s="44"/>
      <c r="I368" s="43"/>
      <c r="J368" s="109"/>
      <c r="K368" s="109"/>
      <c r="L368" s="94"/>
      <c r="M368" s="93"/>
      <c r="N368" s="93"/>
      <c r="O368" s="93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</row>
    <row r="369" spans="1:41" x14ac:dyDescent="0.25">
      <c r="A369" s="226" t="s">
        <v>4</v>
      </c>
      <c r="B369" s="226" t="s">
        <v>5</v>
      </c>
      <c r="C369" s="226" t="s">
        <v>6</v>
      </c>
      <c r="D369" s="226" t="s">
        <v>7</v>
      </c>
      <c r="E369" s="226" t="s">
        <v>8</v>
      </c>
      <c r="F369" s="226" t="s">
        <v>9</v>
      </c>
      <c r="G369" s="226" t="s">
        <v>10</v>
      </c>
      <c r="H369" s="226" t="s">
        <v>11</v>
      </c>
      <c r="I369" s="231" t="s">
        <v>12</v>
      </c>
      <c r="J369" s="229" t="s">
        <v>13</v>
      </c>
      <c r="K369" s="239" t="s">
        <v>14</v>
      </c>
      <c r="L369" s="231" t="s">
        <v>15</v>
      </c>
      <c r="M369" s="226" t="s">
        <v>16</v>
      </c>
      <c r="N369" s="226" t="s">
        <v>17</v>
      </c>
      <c r="O369" s="226" t="s">
        <v>18</v>
      </c>
      <c r="P369" s="220" t="s">
        <v>19</v>
      </c>
      <c r="Q369" s="221"/>
      <c r="R369" s="221"/>
      <c r="S369" s="221"/>
      <c r="T369" s="221"/>
      <c r="U369" s="221"/>
      <c r="V369" s="221"/>
      <c r="W369" s="221"/>
      <c r="X369" s="221"/>
      <c r="Y369" s="221"/>
      <c r="Z369" s="221"/>
      <c r="AA369" s="221"/>
      <c r="AB369" s="222"/>
      <c r="AC369" s="220" t="s">
        <v>20</v>
      </c>
      <c r="AD369" s="221"/>
      <c r="AE369" s="221"/>
      <c r="AF369" s="221"/>
      <c r="AG369" s="221"/>
      <c r="AH369" s="221"/>
      <c r="AI369" s="221"/>
      <c r="AJ369" s="221"/>
      <c r="AK369" s="221"/>
      <c r="AL369" s="221"/>
      <c r="AM369" s="221"/>
      <c r="AN369" s="221"/>
      <c r="AO369" s="222"/>
    </row>
    <row r="370" spans="1:41" x14ac:dyDescent="0.25">
      <c r="A370" s="226"/>
      <c r="B370" s="226"/>
      <c r="C370" s="226"/>
      <c r="D370" s="226"/>
      <c r="E370" s="226"/>
      <c r="F370" s="226"/>
      <c r="G370" s="226"/>
      <c r="H370" s="226"/>
      <c r="I370" s="231"/>
      <c r="J370" s="229"/>
      <c r="K370" s="239"/>
      <c r="L370" s="231"/>
      <c r="M370" s="226"/>
      <c r="N370" s="226"/>
      <c r="O370" s="226"/>
      <c r="P370" s="47" t="s">
        <v>1147</v>
      </c>
      <c r="Q370" s="47" t="s">
        <v>1148</v>
      </c>
      <c r="R370" s="47" t="s">
        <v>1149</v>
      </c>
      <c r="S370" s="47" t="s">
        <v>1150</v>
      </c>
      <c r="T370" s="47" t="s">
        <v>1151</v>
      </c>
      <c r="U370" s="47" t="s">
        <v>1152</v>
      </c>
      <c r="V370" s="47" t="s">
        <v>1153</v>
      </c>
      <c r="W370" s="47" t="s">
        <v>1154</v>
      </c>
      <c r="X370" s="47" t="s">
        <v>1155</v>
      </c>
      <c r="Y370" s="47" t="s">
        <v>1156</v>
      </c>
      <c r="Z370" s="47" t="s">
        <v>1157</v>
      </c>
      <c r="AA370" s="47" t="s">
        <v>1158</v>
      </c>
      <c r="AB370" s="47" t="s">
        <v>21</v>
      </c>
      <c r="AC370" s="47" t="s">
        <v>1147</v>
      </c>
      <c r="AD370" s="47" t="s">
        <v>1148</v>
      </c>
      <c r="AE370" s="47" t="s">
        <v>1149</v>
      </c>
      <c r="AF370" s="47" t="s">
        <v>1150</v>
      </c>
      <c r="AG370" s="47" t="s">
        <v>1151</v>
      </c>
      <c r="AH370" s="47" t="s">
        <v>1152</v>
      </c>
      <c r="AI370" s="47" t="s">
        <v>1153</v>
      </c>
      <c r="AJ370" s="47" t="s">
        <v>1154</v>
      </c>
      <c r="AK370" s="47" t="s">
        <v>1155</v>
      </c>
      <c r="AL370" s="47" t="s">
        <v>1156</v>
      </c>
      <c r="AM370" s="47" t="s">
        <v>1157</v>
      </c>
      <c r="AN370" s="47" t="s">
        <v>1158</v>
      </c>
      <c r="AO370" s="47" t="s">
        <v>21</v>
      </c>
    </row>
    <row r="371" spans="1:41" ht="33.75" x14ac:dyDescent="0.25">
      <c r="A371" s="50" t="s">
        <v>662</v>
      </c>
      <c r="B371" s="50" t="s">
        <v>722</v>
      </c>
      <c r="C371" s="235" t="s">
        <v>719</v>
      </c>
      <c r="D371" s="234" t="s">
        <v>716</v>
      </c>
      <c r="E371" s="150">
        <v>40</v>
      </c>
      <c r="F371" s="54" t="s">
        <v>666</v>
      </c>
      <c r="G371" s="50" t="s">
        <v>57</v>
      </c>
      <c r="H371" s="54" t="s">
        <v>52</v>
      </c>
      <c r="I371" s="151">
        <v>40</v>
      </c>
      <c r="J371" s="61">
        <v>2153.1379005307649</v>
      </c>
      <c r="K371" s="56">
        <f t="shared" ref="K371:K382" si="277">+J371*I371</f>
        <v>86125.516021230593</v>
      </c>
      <c r="L371" s="73" t="s">
        <v>59</v>
      </c>
      <c r="M371" s="74" t="s">
        <v>41</v>
      </c>
      <c r="N371" s="74" t="s">
        <v>723</v>
      </c>
      <c r="O371" s="74" t="s">
        <v>32</v>
      </c>
      <c r="Q371" s="59"/>
      <c r="R371" s="59">
        <v>10</v>
      </c>
      <c r="T371" s="59"/>
      <c r="U371" s="59">
        <v>10</v>
      </c>
      <c r="W371" s="59">
        <v>10</v>
      </c>
      <c r="X371" s="59"/>
      <c r="Z371" s="59">
        <v>10</v>
      </c>
      <c r="AA371" s="59"/>
      <c r="AB371" s="111">
        <f>+SUM(P371:AA371)</f>
        <v>40</v>
      </c>
      <c r="AC371" s="60">
        <f t="shared" ref="AC371:AC382" si="278">+P371*J371</f>
        <v>0</v>
      </c>
      <c r="AD371" s="60">
        <f t="shared" ref="AD371:AD382" si="279">+Q371*J371</f>
        <v>0</v>
      </c>
      <c r="AE371" s="60">
        <f t="shared" ref="AE371:AE382" si="280">+R371*J371</f>
        <v>21531.379005307648</v>
      </c>
      <c r="AF371" s="60">
        <f t="shared" ref="AF371:AF382" si="281">+S371*J371</f>
        <v>0</v>
      </c>
      <c r="AG371" s="60">
        <f t="shared" ref="AG371:AG382" si="282">+T371*J371</f>
        <v>0</v>
      </c>
      <c r="AH371" s="60">
        <f t="shared" ref="AH371:AH382" si="283">+U371*J371</f>
        <v>21531.379005307648</v>
      </c>
      <c r="AI371" s="60">
        <f t="shared" ref="AI371:AI382" si="284">+V371*J371</f>
        <v>0</v>
      </c>
      <c r="AJ371" s="60">
        <f t="shared" ref="AJ371:AJ382" si="285">+W371*J371</f>
        <v>21531.379005307648</v>
      </c>
      <c r="AK371" s="60">
        <f t="shared" ref="AK371:AK382" si="286">+X371*J371</f>
        <v>0</v>
      </c>
      <c r="AL371" s="60">
        <f t="shared" ref="AL371:AL382" si="287">+Y371*J371</f>
        <v>0</v>
      </c>
      <c r="AM371" s="60">
        <f t="shared" ref="AM371:AM382" si="288">+Z371*J371</f>
        <v>21531.379005307648</v>
      </c>
      <c r="AN371" s="60">
        <f t="shared" ref="AN371:AN382" si="289">+AA371*J371</f>
        <v>0</v>
      </c>
      <c r="AO371" s="60">
        <f t="shared" ref="AO371:AO382" si="290">SUM(AC371:AN371)</f>
        <v>86125.516021230593</v>
      </c>
    </row>
    <row r="372" spans="1:41" ht="33.75" x14ac:dyDescent="0.25">
      <c r="A372" s="50" t="s">
        <v>662</v>
      </c>
      <c r="B372" s="50" t="s">
        <v>722</v>
      </c>
      <c r="C372" s="235"/>
      <c r="D372" s="234"/>
      <c r="E372" s="150">
        <v>10</v>
      </c>
      <c r="F372" s="54" t="s">
        <v>666</v>
      </c>
      <c r="G372" s="53" t="s">
        <v>104</v>
      </c>
      <c r="H372" s="54" t="s">
        <v>52</v>
      </c>
      <c r="I372" s="151">
        <v>10</v>
      </c>
      <c r="J372" s="61">
        <v>3031.1357604627424</v>
      </c>
      <c r="K372" s="56">
        <f t="shared" si="277"/>
        <v>30311.357604627425</v>
      </c>
      <c r="L372" s="98" t="s">
        <v>105</v>
      </c>
      <c r="M372" s="99" t="s">
        <v>41</v>
      </c>
      <c r="N372" s="74" t="s">
        <v>723</v>
      </c>
      <c r="O372" s="74" t="s">
        <v>32</v>
      </c>
      <c r="Q372" s="59"/>
      <c r="R372" s="59">
        <v>4</v>
      </c>
      <c r="T372" s="59"/>
      <c r="U372" s="59">
        <v>2</v>
      </c>
      <c r="W372" s="59">
        <v>2</v>
      </c>
      <c r="X372" s="59"/>
      <c r="Z372" s="59">
        <v>2</v>
      </c>
      <c r="AA372" s="59"/>
      <c r="AB372" s="111">
        <f t="shared" ref="AB372:AB382" si="291">+SUM(P372:AA372)</f>
        <v>10</v>
      </c>
      <c r="AC372" s="60">
        <f t="shared" si="278"/>
        <v>0</v>
      </c>
      <c r="AD372" s="60">
        <f t="shared" si="279"/>
        <v>0</v>
      </c>
      <c r="AE372" s="60">
        <f t="shared" si="280"/>
        <v>12124.54304185097</v>
      </c>
      <c r="AF372" s="60">
        <f t="shared" si="281"/>
        <v>0</v>
      </c>
      <c r="AG372" s="60">
        <f t="shared" si="282"/>
        <v>0</v>
      </c>
      <c r="AH372" s="60">
        <f t="shared" si="283"/>
        <v>6062.2715209254848</v>
      </c>
      <c r="AI372" s="60">
        <f t="shared" si="284"/>
        <v>0</v>
      </c>
      <c r="AJ372" s="60">
        <f t="shared" si="285"/>
        <v>6062.2715209254848</v>
      </c>
      <c r="AK372" s="60">
        <f t="shared" si="286"/>
        <v>0</v>
      </c>
      <c r="AL372" s="60">
        <f t="shared" si="287"/>
        <v>0</v>
      </c>
      <c r="AM372" s="60">
        <f t="shared" si="288"/>
        <v>6062.2715209254848</v>
      </c>
      <c r="AN372" s="60">
        <f t="shared" si="289"/>
        <v>0</v>
      </c>
      <c r="AO372" s="60">
        <f t="shared" si="290"/>
        <v>30311.357604627425</v>
      </c>
    </row>
    <row r="373" spans="1:41" ht="56.25" x14ac:dyDescent="0.25">
      <c r="A373" s="50" t="s">
        <v>662</v>
      </c>
      <c r="B373" s="50" t="s">
        <v>722</v>
      </c>
      <c r="C373" s="49" t="s">
        <v>724</v>
      </c>
      <c r="D373" s="50" t="s">
        <v>725</v>
      </c>
      <c r="E373" s="150">
        <v>1</v>
      </c>
      <c r="F373" s="54" t="s">
        <v>666</v>
      </c>
      <c r="G373" s="50" t="s">
        <v>726</v>
      </c>
      <c r="H373" s="54" t="s">
        <v>52</v>
      </c>
      <c r="I373" s="55">
        <v>1</v>
      </c>
      <c r="J373" s="61">
        <v>551775.74850299407</v>
      </c>
      <c r="K373" s="56">
        <f t="shared" si="277"/>
        <v>551775.74850299407</v>
      </c>
      <c r="L373" s="98" t="s">
        <v>727</v>
      </c>
      <c r="M373" s="74" t="s">
        <v>41</v>
      </c>
      <c r="N373" s="74" t="s">
        <v>723</v>
      </c>
      <c r="O373" s="74" t="s">
        <v>32</v>
      </c>
      <c r="Q373" s="130"/>
      <c r="R373" s="130"/>
      <c r="T373" s="130"/>
      <c r="U373" s="130">
        <v>1</v>
      </c>
      <c r="W373" s="130"/>
      <c r="X373" s="130"/>
      <c r="Z373" s="130"/>
      <c r="AA373" s="130"/>
      <c r="AB373" s="111">
        <f t="shared" si="291"/>
        <v>1</v>
      </c>
      <c r="AC373" s="60">
        <f t="shared" si="278"/>
        <v>0</v>
      </c>
      <c r="AD373" s="60">
        <f t="shared" si="279"/>
        <v>0</v>
      </c>
      <c r="AE373" s="60">
        <f t="shared" si="280"/>
        <v>0</v>
      </c>
      <c r="AF373" s="60">
        <f t="shared" si="281"/>
        <v>0</v>
      </c>
      <c r="AG373" s="60">
        <f t="shared" si="282"/>
        <v>0</v>
      </c>
      <c r="AH373" s="60">
        <f t="shared" si="283"/>
        <v>551775.74850299407</v>
      </c>
      <c r="AI373" s="60">
        <f t="shared" si="284"/>
        <v>0</v>
      </c>
      <c r="AJ373" s="60">
        <f t="shared" si="285"/>
        <v>0</v>
      </c>
      <c r="AK373" s="60">
        <f t="shared" si="286"/>
        <v>0</v>
      </c>
      <c r="AL373" s="60">
        <f t="shared" si="287"/>
        <v>0</v>
      </c>
      <c r="AM373" s="60">
        <f t="shared" si="288"/>
        <v>0</v>
      </c>
      <c r="AN373" s="60">
        <f t="shared" si="289"/>
        <v>0</v>
      </c>
      <c r="AO373" s="60">
        <f t="shared" si="290"/>
        <v>551775.74850299407</v>
      </c>
    </row>
    <row r="374" spans="1:41" ht="33.75" x14ac:dyDescent="0.25">
      <c r="A374" s="50" t="s">
        <v>662</v>
      </c>
      <c r="B374" s="50" t="s">
        <v>728</v>
      </c>
      <c r="C374" s="49" t="s">
        <v>729</v>
      </c>
      <c r="D374" s="50" t="s">
        <v>730</v>
      </c>
      <c r="E374" s="150">
        <v>4</v>
      </c>
      <c r="F374" s="54" t="s">
        <v>666</v>
      </c>
      <c r="G374" s="53" t="s">
        <v>730</v>
      </c>
      <c r="H374" s="54" t="s">
        <v>52</v>
      </c>
      <c r="I374" s="55">
        <v>1</v>
      </c>
      <c r="J374" s="61">
        <v>17000000</v>
      </c>
      <c r="K374" s="56">
        <f t="shared" si="277"/>
        <v>17000000</v>
      </c>
      <c r="L374" s="73" t="s">
        <v>731</v>
      </c>
      <c r="M374" s="74" t="s">
        <v>41</v>
      </c>
      <c r="N374" s="74" t="s">
        <v>723</v>
      </c>
      <c r="O374" s="74" t="s">
        <v>32</v>
      </c>
      <c r="Q374" s="130"/>
      <c r="R374" s="130">
        <v>1</v>
      </c>
      <c r="T374" s="130"/>
      <c r="U374" s="130"/>
      <c r="W374" s="130"/>
      <c r="X374" s="130"/>
      <c r="Z374" s="130"/>
      <c r="AA374" s="130"/>
      <c r="AB374" s="111">
        <f t="shared" si="291"/>
        <v>1</v>
      </c>
      <c r="AC374" s="60">
        <f t="shared" si="278"/>
        <v>0</v>
      </c>
      <c r="AD374" s="60">
        <f t="shared" si="279"/>
        <v>0</v>
      </c>
      <c r="AE374" s="60">
        <f t="shared" si="280"/>
        <v>17000000</v>
      </c>
      <c r="AF374" s="60">
        <f t="shared" si="281"/>
        <v>0</v>
      </c>
      <c r="AG374" s="60">
        <f t="shared" si="282"/>
        <v>0</v>
      </c>
      <c r="AH374" s="60">
        <f t="shared" si="283"/>
        <v>0</v>
      </c>
      <c r="AI374" s="60">
        <f t="shared" si="284"/>
        <v>0</v>
      </c>
      <c r="AJ374" s="60">
        <f t="shared" si="285"/>
        <v>0</v>
      </c>
      <c r="AK374" s="60">
        <f t="shared" si="286"/>
        <v>0</v>
      </c>
      <c r="AL374" s="60">
        <f t="shared" si="287"/>
        <v>0</v>
      </c>
      <c r="AM374" s="60">
        <f t="shared" si="288"/>
        <v>0</v>
      </c>
      <c r="AN374" s="60">
        <f t="shared" si="289"/>
        <v>0</v>
      </c>
      <c r="AO374" s="60">
        <f t="shared" si="290"/>
        <v>17000000</v>
      </c>
    </row>
    <row r="375" spans="1:41" ht="33.75" x14ac:dyDescent="0.25">
      <c r="A375" s="50" t="s">
        <v>662</v>
      </c>
      <c r="B375" s="50" t="s">
        <v>728</v>
      </c>
      <c r="C375" s="49" t="s">
        <v>732</v>
      </c>
      <c r="D375" s="50" t="s">
        <v>733</v>
      </c>
      <c r="E375" s="150">
        <v>2</v>
      </c>
      <c r="F375" s="54" t="s">
        <v>666</v>
      </c>
      <c r="G375" s="50" t="s">
        <v>734</v>
      </c>
      <c r="H375" s="54" t="s">
        <v>52</v>
      </c>
      <c r="I375" s="55">
        <v>2</v>
      </c>
      <c r="J375" s="61">
        <v>151556.78802313714</v>
      </c>
      <c r="K375" s="61">
        <f t="shared" si="277"/>
        <v>303113.57604627428</v>
      </c>
      <c r="L375" s="100" t="s">
        <v>735</v>
      </c>
      <c r="M375" s="78" t="s">
        <v>41</v>
      </c>
      <c r="N375" s="74" t="s">
        <v>723</v>
      </c>
      <c r="O375" s="74" t="s">
        <v>32</v>
      </c>
      <c r="Q375" s="130"/>
      <c r="R375" s="130">
        <v>0</v>
      </c>
      <c r="T375" s="130"/>
      <c r="U375" s="130">
        <v>0</v>
      </c>
      <c r="W375" s="130">
        <v>1</v>
      </c>
      <c r="X375" s="130"/>
      <c r="Z375" s="130">
        <v>1</v>
      </c>
      <c r="AA375" s="130"/>
      <c r="AB375" s="111">
        <f t="shared" si="291"/>
        <v>2</v>
      </c>
      <c r="AC375" s="60">
        <f t="shared" si="278"/>
        <v>0</v>
      </c>
      <c r="AD375" s="60">
        <f t="shared" si="279"/>
        <v>0</v>
      </c>
      <c r="AE375" s="60">
        <f t="shared" si="280"/>
        <v>0</v>
      </c>
      <c r="AF375" s="60">
        <f t="shared" si="281"/>
        <v>0</v>
      </c>
      <c r="AG375" s="60">
        <f t="shared" si="282"/>
        <v>0</v>
      </c>
      <c r="AH375" s="60">
        <f t="shared" si="283"/>
        <v>0</v>
      </c>
      <c r="AI375" s="60">
        <f t="shared" si="284"/>
        <v>0</v>
      </c>
      <c r="AJ375" s="60">
        <f t="shared" si="285"/>
        <v>151556.78802313714</v>
      </c>
      <c r="AK375" s="60">
        <f t="shared" si="286"/>
        <v>0</v>
      </c>
      <c r="AL375" s="60">
        <f t="shared" si="287"/>
        <v>0</v>
      </c>
      <c r="AM375" s="60">
        <f t="shared" si="288"/>
        <v>151556.78802313714</v>
      </c>
      <c r="AN375" s="60">
        <f t="shared" si="289"/>
        <v>0</v>
      </c>
      <c r="AO375" s="60">
        <f t="shared" si="290"/>
        <v>303113.57604627428</v>
      </c>
    </row>
    <row r="376" spans="1:41" ht="33.75" x14ac:dyDescent="0.25">
      <c r="A376" s="50" t="s">
        <v>662</v>
      </c>
      <c r="B376" s="50" t="s">
        <v>728</v>
      </c>
      <c r="C376" s="49" t="s">
        <v>736</v>
      </c>
      <c r="D376" s="234" t="s">
        <v>737</v>
      </c>
      <c r="E376" s="150">
        <v>120</v>
      </c>
      <c r="F376" s="54" t="s">
        <v>666</v>
      </c>
      <c r="G376" s="50" t="s">
        <v>57</v>
      </c>
      <c r="H376" s="54" t="s">
        <v>52</v>
      </c>
      <c r="I376" s="55">
        <v>120</v>
      </c>
      <c r="J376" s="61">
        <v>2153.1379005307649</v>
      </c>
      <c r="K376" s="61">
        <f t="shared" si="277"/>
        <v>258376.54806369179</v>
      </c>
      <c r="L376" s="73" t="s">
        <v>59</v>
      </c>
      <c r="M376" s="74" t="s">
        <v>41</v>
      </c>
      <c r="N376" s="74" t="s">
        <v>723</v>
      </c>
      <c r="O376" s="74" t="s">
        <v>32</v>
      </c>
      <c r="Q376" s="130"/>
      <c r="R376" s="130">
        <v>30</v>
      </c>
      <c r="T376" s="130"/>
      <c r="U376" s="130">
        <v>30</v>
      </c>
      <c r="W376" s="130">
        <v>30</v>
      </c>
      <c r="X376" s="130"/>
      <c r="Z376" s="130">
        <v>30</v>
      </c>
      <c r="AA376" s="130"/>
      <c r="AB376" s="111">
        <f t="shared" si="291"/>
        <v>120</v>
      </c>
      <c r="AC376" s="60">
        <f t="shared" si="278"/>
        <v>0</v>
      </c>
      <c r="AD376" s="60">
        <f t="shared" si="279"/>
        <v>0</v>
      </c>
      <c r="AE376" s="60">
        <f t="shared" si="280"/>
        <v>64594.137015922948</v>
      </c>
      <c r="AF376" s="60">
        <f t="shared" si="281"/>
        <v>0</v>
      </c>
      <c r="AG376" s="60">
        <f t="shared" si="282"/>
        <v>0</v>
      </c>
      <c r="AH376" s="60">
        <f t="shared" si="283"/>
        <v>64594.137015922948</v>
      </c>
      <c r="AI376" s="60">
        <f t="shared" si="284"/>
        <v>0</v>
      </c>
      <c r="AJ376" s="60">
        <f t="shared" si="285"/>
        <v>64594.137015922948</v>
      </c>
      <c r="AK376" s="60">
        <f t="shared" si="286"/>
        <v>0</v>
      </c>
      <c r="AL376" s="60">
        <f t="shared" si="287"/>
        <v>0</v>
      </c>
      <c r="AM376" s="60">
        <f t="shared" si="288"/>
        <v>64594.137015922948</v>
      </c>
      <c r="AN376" s="60">
        <f t="shared" si="289"/>
        <v>0</v>
      </c>
      <c r="AO376" s="60">
        <f t="shared" si="290"/>
        <v>258376.54806369179</v>
      </c>
    </row>
    <row r="377" spans="1:41" ht="33.75" x14ac:dyDescent="0.25">
      <c r="A377" s="50" t="s">
        <v>662</v>
      </c>
      <c r="B377" s="50" t="s">
        <v>728</v>
      </c>
      <c r="C377" s="49" t="s">
        <v>738</v>
      </c>
      <c r="D377" s="234"/>
      <c r="E377" s="150">
        <v>20</v>
      </c>
      <c r="F377" s="54" t="s">
        <v>666</v>
      </c>
      <c r="G377" s="50" t="s">
        <v>108</v>
      </c>
      <c r="H377" s="54" t="s">
        <v>52</v>
      </c>
      <c r="I377" s="55">
        <v>20</v>
      </c>
      <c r="J377" s="61">
        <v>6062.2715209254848</v>
      </c>
      <c r="K377" s="61">
        <f t="shared" si="277"/>
        <v>121245.4304185097</v>
      </c>
      <c r="L377" s="100" t="s">
        <v>48</v>
      </c>
      <c r="M377" s="78" t="s">
        <v>41</v>
      </c>
      <c r="N377" s="74" t="s">
        <v>723</v>
      </c>
      <c r="O377" s="74" t="s">
        <v>32</v>
      </c>
      <c r="Q377" s="130"/>
      <c r="R377" s="130">
        <v>5</v>
      </c>
      <c r="T377" s="130"/>
      <c r="U377" s="130">
        <v>5</v>
      </c>
      <c r="W377" s="130">
        <v>5</v>
      </c>
      <c r="X377" s="130"/>
      <c r="Z377" s="130">
        <v>5</v>
      </c>
      <c r="AA377" s="130"/>
      <c r="AB377" s="111">
        <f t="shared" si="291"/>
        <v>20</v>
      </c>
      <c r="AC377" s="60">
        <f t="shared" si="278"/>
        <v>0</v>
      </c>
      <c r="AD377" s="60">
        <f t="shared" si="279"/>
        <v>0</v>
      </c>
      <c r="AE377" s="60">
        <f t="shared" si="280"/>
        <v>30311.357604627425</v>
      </c>
      <c r="AF377" s="60">
        <f t="shared" si="281"/>
        <v>0</v>
      </c>
      <c r="AG377" s="60">
        <f t="shared" si="282"/>
        <v>0</v>
      </c>
      <c r="AH377" s="60">
        <f t="shared" si="283"/>
        <v>30311.357604627425</v>
      </c>
      <c r="AI377" s="60">
        <f t="shared" si="284"/>
        <v>0</v>
      </c>
      <c r="AJ377" s="60">
        <f t="shared" si="285"/>
        <v>30311.357604627425</v>
      </c>
      <c r="AK377" s="60">
        <f t="shared" si="286"/>
        <v>0</v>
      </c>
      <c r="AL377" s="60">
        <f t="shared" si="287"/>
        <v>0</v>
      </c>
      <c r="AM377" s="60">
        <f t="shared" si="288"/>
        <v>30311.357604627425</v>
      </c>
      <c r="AN377" s="60">
        <f t="shared" si="289"/>
        <v>0</v>
      </c>
      <c r="AO377" s="60">
        <f t="shared" si="290"/>
        <v>121245.4304185097</v>
      </c>
    </row>
    <row r="378" spans="1:41" ht="123.75" x14ac:dyDescent="0.25">
      <c r="A378" s="50" t="s">
        <v>662</v>
      </c>
      <c r="B378" s="54" t="s">
        <v>739</v>
      </c>
      <c r="C378" s="49" t="s">
        <v>740</v>
      </c>
      <c r="D378" s="50" t="s">
        <v>741</v>
      </c>
      <c r="E378" s="150">
        <v>1</v>
      </c>
      <c r="F378" s="54" t="s">
        <v>666</v>
      </c>
      <c r="G378" s="50" t="s">
        <v>742</v>
      </c>
      <c r="H378" s="54" t="s">
        <v>52</v>
      </c>
      <c r="I378" s="55">
        <v>1</v>
      </c>
      <c r="J378" s="61">
        <v>303113.82878645341</v>
      </c>
      <c r="K378" s="61">
        <f t="shared" si="277"/>
        <v>303113.82878645341</v>
      </c>
      <c r="L378" s="73" t="s">
        <v>185</v>
      </c>
      <c r="M378" s="78" t="s">
        <v>41</v>
      </c>
      <c r="N378" s="74" t="s">
        <v>723</v>
      </c>
      <c r="O378" s="74" t="s">
        <v>32</v>
      </c>
      <c r="Q378" s="130"/>
      <c r="R378" s="130">
        <v>0</v>
      </c>
      <c r="T378" s="130"/>
      <c r="U378" s="130">
        <v>1</v>
      </c>
      <c r="W378" s="130">
        <v>0</v>
      </c>
      <c r="X378" s="130"/>
      <c r="Z378" s="130">
        <v>0</v>
      </c>
      <c r="AA378" s="130"/>
      <c r="AB378" s="111">
        <f t="shared" si="291"/>
        <v>1</v>
      </c>
      <c r="AC378" s="60">
        <f t="shared" si="278"/>
        <v>0</v>
      </c>
      <c r="AD378" s="60">
        <f t="shared" si="279"/>
        <v>0</v>
      </c>
      <c r="AE378" s="60">
        <f t="shared" si="280"/>
        <v>0</v>
      </c>
      <c r="AF378" s="60">
        <f t="shared" si="281"/>
        <v>0</v>
      </c>
      <c r="AG378" s="60">
        <f t="shared" si="282"/>
        <v>0</v>
      </c>
      <c r="AH378" s="60">
        <f t="shared" si="283"/>
        <v>303113.82878645341</v>
      </c>
      <c r="AI378" s="60">
        <f t="shared" si="284"/>
        <v>0</v>
      </c>
      <c r="AJ378" s="60">
        <f t="shared" si="285"/>
        <v>0</v>
      </c>
      <c r="AK378" s="60">
        <f t="shared" si="286"/>
        <v>0</v>
      </c>
      <c r="AL378" s="60">
        <f t="shared" si="287"/>
        <v>0</v>
      </c>
      <c r="AM378" s="60">
        <f t="shared" si="288"/>
        <v>0</v>
      </c>
      <c r="AN378" s="60">
        <f t="shared" si="289"/>
        <v>0</v>
      </c>
      <c r="AO378" s="60">
        <f t="shared" si="290"/>
        <v>303113.82878645341</v>
      </c>
    </row>
    <row r="379" spans="1:41" ht="56.25" x14ac:dyDescent="0.25">
      <c r="A379" s="50" t="s">
        <v>662</v>
      </c>
      <c r="B379" s="54" t="s">
        <v>739</v>
      </c>
      <c r="C379" s="49" t="s">
        <v>743</v>
      </c>
      <c r="D379" s="50" t="s">
        <v>744</v>
      </c>
      <c r="E379" s="150">
        <v>30</v>
      </c>
      <c r="F379" s="54" t="s">
        <v>666</v>
      </c>
      <c r="G379" s="50" t="s">
        <v>745</v>
      </c>
      <c r="H379" s="54" t="s">
        <v>52</v>
      </c>
      <c r="I379" s="55">
        <v>30</v>
      </c>
      <c r="J379" s="61">
        <v>14549.466666666667</v>
      </c>
      <c r="K379" s="61">
        <f t="shared" si="277"/>
        <v>436484</v>
      </c>
      <c r="L379" s="81" t="s">
        <v>746</v>
      </c>
      <c r="M379" s="74" t="s">
        <v>41</v>
      </c>
      <c r="N379" s="74" t="s">
        <v>723</v>
      </c>
      <c r="O379" s="74" t="s">
        <v>32</v>
      </c>
      <c r="Q379" s="130"/>
      <c r="R379" s="130">
        <v>0</v>
      </c>
      <c r="T379" s="130"/>
      <c r="U379" s="130">
        <v>0</v>
      </c>
      <c r="W379" s="130">
        <v>30</v>
      </c>
      <c r="X379" s="130"/>
      <c r="Z379" s="130">
        <v>0</v>
      </c>
      <c r="AA379" s="130"/>
      <c r="AB379" s="111">
        <f t="shared" si="291"/>
        <v>30</v>
      </c>
      <c r="AC379" s="60">
        <f t="shared" si="278"/>
        <v>0</v>
      </c>
      <c r="AD379" s="60">
        <f t="shared" si="279"/>
        <v>0</v>
      </c>
      <c r="AE379" s="60">
        <f t="shared" si="280"/>
        <v>0</v>
      </c>
      <c r="AF379" s="60">
        <f t="shared" si="281"/>
        <v>0</v>
      </c>
      <c r="AG379" s="60">
        <f t="shared" si="282"/>
        <v>0</v>
      </c>
      <c r="AH379" s="60">
        <f t="shared" si="283"/>
        <v>0</v>
      </c>
      <c r="AI379" s="60">
        <f t="shared" si="284"/>
        <v>0</v>
      </c>
      <c r="AJ379" s="60">
        <f t="shared" si="285"/>
        <v>436484</v>
      </c>
      <c r="AK379" s="60">
        <f t="shared" si="286"/>
        <v>0</v>
      </c>
      <c r="AL379" s="60">
        <f t="shared" si="287"/>
        <v>0</v>
      </c>
      <c r="AM379" s="60">
        <f t="shared" si="288"/>
        <v>0</v>
      </c>
      <c r="AN379" s="60">
        <f t="shared" si="289"/>
        <v>0</v>
      </c>
      <c r="AO379" s="60">
        <f t="shared" si="290"/>
        <v>436484</v>
      </c>
    </row>
    <row r="380" spans="1:41" ht="33.75" x14ac:dyDescent="0.25">
      <c r="A380" s="50" t="s">
        <v>662</v>
      </c>
      <c r="B380" s="54" t="s">
        <v>739</v>
      </c>
      <c r="C380" s="49" t="s">
        <v>747</v>
      </c>
      <c r="D380" s="50" t="s">
        <v>748</v>
      </c>
      <c r="E380" s="150">
        <v>1</v>
      </c>
      <c r="F380" s="54" t="s">
        <v>666</v>
      </c>
      <c r="G380" s="50" t="s">
        <v>158</v>
      </c>
      <c r="H380" s="54" t="s">
        <v>52</v>
      </c>
      <c r="I380" s="55">
        <v>1</v>
      </c>
      <c r="J380" s="61">
        <v>90934.07</v>
      </c>
      <c r="K380" s="61">
        <f t="shared" si="277"/>
        <v>90934.07</v>
      </c>
      <c r="L380" s="73" t="s">
        <v>105</v>
      </c>
      <c r="M380" s="74" t="s">
        <v>70</v>
      </c>
      <c r="N380" s="74" t="s">
        <v>723</v>
      </c>
      <c r="O380" s="74" t="s">
        <v>32</v>
      </c>
      <c r="Q380" s="130"/>
      <c r="R380" s="130">
        <v>0</v>
      </c>
      <c r="T380" s="130"/>
      <c r="U380" s="130">
        <v>0</v>
      </c>
      <c r="W380" s="130">
        <v>1</v>
      </c>
      <c r="X380" s="130"/>
      <c r="Z380" s="130">
        <v>0</v>
      </c>
      <c r="AA380" s="130"/>
      <c r="AB380" s="111">
        <f t="shared" si="291"/>
        <v>1</v>
      </c>
      <c r="AC380" s="60">
        <f t="shared" si="278"/>
        <v>0</v>
      </c>
      <c r="AD380" s="60">
        <f t="shared" si="279"/>
        <v>0</v>
      </c>
      <c r="AE380" s="60">
        <f t="shared" si="280"/>
        <v>0</v>
      </c>
      <c r="AF380" s="60">
        <f t="shared" si="281"/>
        <v>0</v>
      </c>
      <c r="AG380" s="60">
        <f t="shared" si="282"/>
        <v>0</v>
      </c>
      <c r="AH380" s="60">
        <f t="shared" si="283"/>
        <v>0</v>
      </c>
      <c r="AI380" s="60">
        <f t="shared" si="284"/>
        <v>0</v>
      </c>
      <c r="AJ380" s="60">
        <f t="shared" si="285"/>
        <v>90934.07</v>
      </c>
      <c r="AK380" s="60">
        <f t="shared" si="286"/>
        <v>0</v>
      </c>
      <c r="AL380" s="60">
        <f t="shared" si="287"/>
        <v>0</v>
      </c>
      <c r="AM380" s="60">
        <f t="shared" si="288"/>
        <v>0</v>
      </c>
      <c r="AN380" s="60">
        <f t="shared" si="289"/>
        <v>0</v>
      </c>
      <c r="AO380" s="60">
        <f t="shared" si="290"/>
        <v>90934.07</v>
      </c>
    </row>
    <row r="381" spans="1:41" ht="33.75" x14ac:dyDescent="0.25">
      <c r="A381" s="50" t="s">
        <v>662</v>
      </c>
      <c r="B381" s="54" t="s">
        <v>739</v>
      </c>
      <c r="C381" s="49" t="s">
        <v>749</v>
      </c>
      <c r="D381" s="50" t="s">
        <v>750</v>
      </c>
      <c r="E381" s="150">
        <v>1</v>
      </c>
      <c r="F381" s="54" t="s">
        <v>666</v>
      </c>
      <c r="G381" s="50" t="s">
        <v>751</v>
      </c>
      <c r="H381" s="54" t="s">
        <v>52</v>
      </c>
      <c r="I381" s="55">
        <v>1</v>
      </c>
      <c r="J381" s="61">
        <v>181868.14092953521</v>
      </c>
      <c r="K381" s="61">
        <f t="shared" si="277"/>
        <v>181868.14092953521</v>
      </c>
      <c r="L381" s="73" t="s">
        <v>69</v>
      </c>
      <c r="M381" s="78" t="s">
        <v>41</v>
      </c>
      <c r="N381" s="74" t="s">
        <v>723</v>
      </c>
      <c r="O381" s="74" t="s">
        <v>32</v>
      </c>
      <c r="Q381" s="130"/>
      <c r="R381" s="130">
        <v>0</v>
      </c>
      <c r="T381" s="130"/>
      <c r="U381" s="130">
        <v>0</v>
      </c>
      <c r="W381" s="130">
        <v>1</v>
      </c>
      <c r="X381" s="130"/>
      <c r="Z381" s="130">
        <v>0</v>
      </c>
      <c r="AA381" s="130"/>
      <c r="AB381" s="111">
        <f t="shared" si="291"/>
        <v>1</v>
      </c>
      <c r="AC381" s="60">
        <f t="shared" si="278"/>
        <v>0</v>
      </c>
      <c r="AD381" s="60">
        <f t="shared" si="279"/>
        <v>0</v>
      </c>
      <c r="AE381" s="60">
        <f t="shared" si="280"/>
        <v>0</v>
      </c>
      <c r="AF381" s="60">
        <f t="shared" si="281"/>
        <v>0</v>
      </c>
      <c r="AG381" s="60">
        <f t="shared" si="282"/>
        <v>0</v>
      </c>
      <c r="AH381" s="60">
        <f t="shared" si="283"/>
        <v>0</v>
      </c>
      <c r="AI381" s="60">
        <f t="shared" si="284"/>
        <v>0</v>
      </c>
      <c r="AJ381" s="60">
        <f t="shared" si="285"/>
        <v>181868.14092953521</v>
      </c>
      <c r="AK381" s="60">
        <f t="shared" si="286"/>
        <v>0</v>
      </c>
      <c r="AL381" s="60">
        <f t="shared" si="287"/>
        <v>0</v>
      </c>
      <c r="AM381" s="60">
        <f t="shared" si="288"/>
        <v>0</v>
      </c>
      <c r="AN381" s="60">
        <f t="shared" si="289"/>
        <v>0</v>
      </c>
      <c r="AO381" s="60">
        <f t="shared" si="290"/>
        <v>181868.14092953521</v>
      </c>
    </row>
    <row r="382" spans="1:41" ht="33.75" x14ac:dyDescent="0.25">
      <c r="A382" s="50" t="s">
        <v>662</v>
      </c>
      <c r="B382" s="54" t="s">
        <v>739</v>
      </c>
      <c r="C382" s="49" t="s">
        <v>752</v>
      </c>
      <c r="D382" s="50" t="s">
        <v>753</v>
      </c>
      <c r="E382" s="150">
        <v>1</v>
      </c>
      <c r="F382" s="54" t="s">
        <v>666</v>
      </c>
      <c r="G382" s="50" t="s">
        <v>104</v>
      </c>
      <c r="H382" s="96" t="s">
        <v>52</v>
      </c>
      <c r="I382" s="152">
        <v>1</v>
      </c>
      <c r="J382" s="61">
        <v>121245.625</v>
      </c>
      <c r="K382" s="61">
        <f t="shared" si="277"/>
        <v>121245.625</v>
      </c>
      <c r="L382" s="98" t="s">
        <v>105</v>
      </c>
      <c r="M382" s="63" t="s">
        <v>41</v>
      </c>
      <c r="N382" s="74" t="s">
        <v>723</v>
      </c>
      <c r="O382" s="74" t="s">
        <v>32</v>
      </c>
      <c r="Q382" s="59"/>
      <c r="R382" s="59">
        <v>0</v>
      </c>
      <c r="T382" s="59"/>
      <c r="U382" s="59">
        <v>0</v>
      </c>
      <c r="W382" s="59">
        <v>1</v>
      </c>
      <c r="X382" s="59"/>
      <c r="Z382" s="59">
        <v>0</v>
      </c>
      <c r="AA382" s="59"/>
      <c r="AB382" s="111">
        <f t="shared" si="291"/>
        <v>1</v>
      </c>
      <c r="AC382" s="60">
        <f t="shared" si="278"/>
        <v>0</v>
      </c>
      <c r="AD382" s="60">
        <f t="shared" si="279"/>
        <v>0</v>
      </c>
      <c r="AE382" s="60">
        <f t="shared" si="280"/>
        <v>0</v>
      </c>
      <c r="AF382" s="60">
        <f t="shared" si="281"/>
        <v>0</v>
      </c>
      <c r="AG382" s="60">
        <f t="shared" si="282"/>
        <v>0</v>
      </c>
      <c r="AH382" s="60">
        <f t="shared" si="283"/>
        <v>0</v>
      </c>
      <c r="AI382" s="60">
        <f t="shared" si="284"/>
        <v>0</v>
      </c>
      <c r="AJ382" s="60">
        <f t="shared" si="285"/>
        <v>121245.625</v>
      </c>
      <c r="AK382" s="60">
        <f t="shared" si="286"/>
        <v>0</v>
      </c>
      <c r="AL382" s="60">
        <f t="shared" si="287"/>
        <v>0</v>
      </c>
      <c r="AM382" s="60">
        <f t="shared" si="288"/>
        <v>0</v>
      </c>
      <c r="AN382" s="60">
        <f t="shared" si="289"/>
        <v>0</v>
      </c>
      <c r="AO382" s="60">
        <f t="shared" si="290"/>
        <v>121245.625</v>
      </c>
    </row>
    <row r="383" spans="1:41" x14ac:dyDescent="0.25">
      <c r="A383" s="86"/>
      <c r="B383" s="86"/>
      <c r="C383" s="86"/>
      <c r="D383" s="87" t="s">
        <v>754</v>
      </c>
      <c r="E383" s="86"/>
      <c r="F383" s="86"/>
      <c r="G383" s="133"/>
      <c r="H383" s="86"/>
      <c r="I383" s="88"/>
      <c r="J383" s="107"/>
      <c r="K383" s="107">
        <f>SUM(K371:K382)</f>
        <v>19484593.841373317</v>
      </c>
      <c r="L383" s="88"/>
      <c r="M383" s="107"/>
      <c r="N383" s="107"/>
      <c r="O383" s="107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  <c r="AB383" s="108"/>
      <c r="AC383" s="108">
        <f>SUM(AC371:AC382)</f>
        <v>0</v>
      </c>
      <c r="AD383" s="108">
        <f t="shared" ref="AD383:AO383" si="292">SUM(AD371:AD382)</f>
        <v>0</v>
      </c>
      <c r="AE383" s="108">
        <f t="shared" si="292"/>
        <v>17128561.416667707</v>
      </c>
      <c r="AF383" s="108">
        <f t="shared" si="292"/>
        <v>0</v>
      </c>
      <c r="AG383" s="108">
        <f t="shared" si="292"/>
        <v>0</v>
      </c>
      <c r="AH383" s="108">
        <f t="shared" si="292"/>
        <v>977388.72243623086</v>
      </c>
      <c r="AI383" s="108">
        <f t="shared" si="292"/>
        <v>0</v>
      </c>
      <c r="AJ383" s="108">
        <f t="shared" si="292"/>
        <v>1104587.769099456</v>
      </c>
      <c r="AK383" s="108">
        <f t="shared" si="292"/>
        <v>0</v>
      </c>
      <c r="AL383" s="108">
        <f t="shared" si="292"/>
        <v>0</v>
      </c>
      <c r="AM383" s="108">
        <f t="shared" si="292"/>
        <v>274055.93316992064</v>
      </c>
      <c r="AN383" s="108">
        <f t="shared" si="292"/>
        <v>0</v>
      </c>
      <c r="AO383" s="108">
        <f t="shared" si="292"/>
        <v>19484593.841373317</v>
      </c>
    </row>
    <row r="384" spans="1:41" x14ac:dyDescent="0.25">
      <c r="A384" s="37" t="s">
        <v>755</v>
      </c>
      <c r="B384" s="38"/>
      <c r="C384" s="91"/>
      <c r="D384" s="37"/>
      <c r="E384" s="44"/>
      <c r="F384" s="91"/>
      <c r="G384" s="38"/>
      <c r="H384" s="44"/>
      <c r="I384" s="43"/>
      <c r="J384" s="109"/>
      <c r="K384" s="109"/>
      <c r="L384" s="94"/>
      <c r="M384" s="93"/>
      <c r="N384" s="93"/>
      <c r="O384" s="93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</row>
    <row r="385" spans="1:41" x14ac:dyDescent="0.25">
      <c r="A385" s="226" t="s">
        <v>4</v>
      </c>
      <c r="B385" s="226" t="s">
        <v>5</v>
      </c>
      <c r="C385" s="226" t="s">
        <v>6</v>
      </c>
      <c r="D385" s="226" t="s">
        <v>7</v>
      </c>
      <c r="E385" s="226" t="s">
        <v>8</v>
      </c>
      <c r="F385" s="226" t="s">
        <v>9</v>
      </c>
      <c r="G385" s="226" t="s">
        <v>10</v>
      </c>
      <c r="H385" s="226" t="s">
        <v>11</v>
      </c>
      <c r="I385" s="231" t="s">
        <v>12</v>
      </c>
      <c r="J385" s="229" t="s">
        <v>13</v>
      </c>
      <c r="K385" s="226" t="s">
        <v>14</v>
      </c>
      <c r="L385" s="231" t="s">
        <v>15</v>
      </c>
      <c r="M385" s="226" t="s">
        <v>16</v>
      </c>
      <c r="N385" s="226" t="s">
        <v>17</v>
      </c>
      <c r="O385" s="226" t="s">
        <v>18</v>
      </c>
      <c r="P385" s="220" t="s">
        <v>19</v>
      </c>
      <c r="Q385" s="221"/>
      <c r="R385" s="221"/>
      <c r="S385" s="221"/>
      <c r="T385" s="221"/>
      <c r="U385" s="221"/>
      <c r="V385" s="221"/>
      <c r="W385" s="221"/>
      <c r="X385" s="221"/>
      <c r="Y385" s="221"/>
      <c r="Z385" s="221"/>
      <c r="AA385" s="221"/>
      <c r="AB385" s="222"/>
      <c r="AC385" s="220" t="s">
        <v>20</v>
      </c>
      <c r="AD385" s="221"/>
      <c r="AE385" s="221"/>
      <c r="AF385" s="221"/>
      <c r="AG385" s="221"/>
      <c r="AH385" s="221"/>
      <c r="AI385" s="221"/>
      <c r="AJ385" s="221"/>
      <c r="AK385" s="221"/>
      <c r="AL385" s="221"/>
      <c r="AM385" s="221"/>
      <c r="AN385" s="221"/>
      <c r="AO385" s="222"/>
    </row>
    <row r="386" spans="1:41" x14ac:dyDescent="0.25">
      <c r="A386" s="226"/>
      <c r="B386" s="226"/>
      <c r="C386" s="226"/>
      <c r="D386" s="226"/>
      <c r="E386" s="226"/>
      <c r="F386" s="226"/>
      <c r="G386" s="226"/>
      <c r="H386" s="226"/>
      <c r="I386" s="231"/>
      <c r="J386" s="229"/>
      <c r="K386" s="226"/>
      <c r="L386" s="231"/>
      <c r="M386" s="226"/>
      <c r="N386" s="226"/>
      <c r="O386" s="226"/>
      <c r="P386" s="47" t="s">
        <v>1147</v>
      </c>
      <c r="Q386" s="47" t="s">
        <v>1148</v>
      </c>
      <c r="R386" s="47" t="s">
        <v>1149</v>
      </c>
      <c r="S386" s="47" t="s">
        <v>1150</v>
      </c>
      <c r="T386" s="47" t="s">
        <v>1151</v>
      </c>
      <c r="U386" s="47" t="s">
        <v>1152</v>
      </c>
      <c r="V386" s="47" t="s">
        <v>1153</v>
      </c>
      <c r="W386" s="47" t="s">
        <v>1154</v>
      </c>
      <c r="X386" s="47" t="s">
        <v>1155</v>
      </c>
      <c r="Y386" s="47" t="s">
        <v>1156</v>
      </c>
      <c r="Z386" s="47" t="s">
        <v>1157</v>
      </c>
      <c r="AA386" s="47" t="s">
        <v>1158</v>
      </c>
      <c r="AB386" s="47" t="s">
        <v>21</v>
      </c>
      <c r="AC386" s="47" t="s">
        <v>1147</v>
      </c>
      <c r="AD386" s="47" t="s">
        <v>1148</v>
      </c>
      <c r="AE386" s="47" t="s">
        <v>1149</v>
      </c>
      <c r="AF386" s="47" t="s">
        <v>1150</v>
      </c>
      <c r="AG386" s="47" t="s">
        <v>1151</v>
      </c>
      <c r="AH386" s="47" t="s">
        <v>1152</v>
      </c>
      <c r="AI386" s="47" t="s">
        <v>1153</v>
      </c>
      <c r="AJ386" s="47" t="s">
        <v>1154</v>
      </c>
      <c r="AK386" s="47" t="s">
        <v>1155</v>
      </c>
      <c r="AL386" s="47" t="s">
        <v>1156</v>
      </c>
      <c r="AM386" s="47" t="s">
        <v>1157</v>
      </c>
      <c r="AN386" s="47" t="s">
        <v>1158</v>
      </c>
      <c r="AO386" s="47" t="s">
        <v>21</v>
      </c>
    </row>
    <row r="387" spans="1:41" ht="90" x14ac:dyDescent="0.25">
      <c r="A387" s="50" t="s">
        <v>43</v>
      </c>
      <c r="B387" s="50" t="s">
        <v>756</v>
      </c>
      <c r="C387" s="104" t="s">
        <v>757</v>
      </c>
      <c r="D387" s="50" t="s">
        <v>758</v>
      </c>
      <c r="E387" s="54">
        <v>1</v>
      </c>
      <c r="F387" s="54" t="s">
        <v>759</v>
      </c>
      <c r="G387" s="50" t="s">
        <v>84</v>
      </c>
      <c r="H387" s="54" t="s">
        <v>52</v>
      </c>
      <c r="I387" s="55">
        <v>1</v>
      </c>
      <c r="J387" s="61">
        <v>4746417.658177156</v>
      </c>
      <c r="K387" s="56">
        <v>4746417.658177156</v>
      </c>
      <c r="L387" s="99" t="s">
        <v>760</v>
      </c>
      <c r="M387" s="74" t="s">
        <v>30</v>
      </c>
      <c r="N387" s="74" t="s">
        <v>761</v>
      </c>
      <c r="O387" s="74" t="s">
        <v>32</v>
      </c>
      <c r="P387" s="130"/>
      <c r="Q387" s="130"/>
      <c r="R387" s="130"/>
      <c r="T387" s="130">
        <v>1</v>
      </c>
      <c r="U387" s="130"/>
      <c r="V387" s="130"/>
      <c r="W387" s="130"/>
      <c r="X387" s="130"/>
      <c r="Y387" s="130"/>
      <c r="Z387" s="130"/>
      <c r="AA387" s="130"/>
      <c r="AB387" s="111">
        <f t="shared" ref="AB387:AB394" si="293">+SUM(P387:AA387)</f>
        <v>1</v>
      </c>
      <c r="AC387" s="60">
        <f t="shared" ref="AC387:AC394" si="294">+P387*J387</f>
        <v>0</v>
      </c>
      <c r="AD387" s="60">
        <f t="shared" ref="AD387:AD394" si="295">+Q387*J387</f>
        <v>0</v>
      </c>
      <c r="AE387" s="60">
        <f t="shared" ref="AE387:AE394" si="296">+R387*J387</f>
        <v>0</v>
      </c>
      <c r="AF387" s="60">
        <f t="shared" ref="AF387:AF394" si="297">+S387*J387</f>
        <v>0</v>
      </c>
      <c r="AG387" s="60">
        <f t="shared" ref="AG387:AG394" si="298">+T387*J387</f>
        <v>4746417.658177156</v>
      </c>
      <c r="AH387" s="60">
        <f t="shared" ref="AH387:AH394" si="299">+U387*J387</f>
        <v>0</v>
      </c>
      <c r="AI387" s="60">
        <f t="shared" ref="AI387:AI394" si="300">+V387*J387</f>
        <v>0</v>
      </c>
      <c r="AJ387" s="60">
        <f t="shared" ref="AJ387:AJ394" si="301">+W387*J387</f>
        <v>0</v>
      </c>
      <c r="AK387" s="60">
        <f t="shared" ref="AK387:AK394" si="302">+X387*J387</f>
        <v>0</v>
      </c>
      <c r="AL387" s="60">
        <f t="shared" ref="AL387:AL394" si="303">+Y387*J387</f>
        <v>0</v>
      </c>
      <c r="AM387" s="60">
        <f t="shared" ref="AM387:AM394" si="304">+Z387*J387</f>
        <v>0</v>
      </c>
      <c r="AN387" s="60">
        <f t="shared" ref="AN387:AN394" si="305">+AA387*J387</f>
        <v>0</v>
      </c>
      <c r="AO387" s="60">
        <f t="shared" ref="AO387:AO394" si="306">SUM(AC387:AN387)</f>
        <v>4746417.658177156</v>
      </c>
    </row>
    <row r="388" spans="1:41" ht="45" x14ac:dyDescent="0.25">
      <c r="A388" s="50" t="s">
        <v>43</v>
      </c>
      <c r="B388" s="50" t="s">
        <v>756</v>
      </c>
      <c r="C388" s="104" t="s">
        <v>762</v>
      </c>
      <c r="D388" s="50" t="s">
        <v>763</v>
      </c>
      <c r="E388" s="54">
        <v>4</v>
      </c>
      <c r="F388" s="54" t="s">
        <v>764</v>
      </c>
      <c r="G388" s="50" t="s">
        <v>195</v>
      </c>
      <c r="H388" s="58" t="s">
        <v>52</v>
      </c>
      <c r="I388" s="55">
        <v>160</v>
      </c>
      <c r="J388" s="56">
        <v>484.98173835878754</v>
      </c>
      <c r="K388" s="56">
        <f t="shared" ref="K388:K393" si="307">+J388*I388</f>
        <v>77597.078137406002</v>
      </c>
      <c r="L388" s="73" t="s">
        <v>67</v>
      </c>
      <c r="M388" s="74" t="s">
        <v>41</v>
      </c>
      <c r="N388" s="74" t="s">
        <v>761</v>
      </c>
      <c r="O388" s="74" t="s">
        <v>32</v>
      </c>
      <c r="Q388" s="59"/>
      <c r="R388" s="59">
        <v>40</v>
      </c>
      <c r="T388" s="59">
        <v>40</v>
      </c>
      <c r="U388" s="59"/>
      <c r="V388" s="59">
        <v>40</v>
      </c>
      <c r="W388" s="59"/>
      <c r="X388" s="59"/>
      <c r="Y388" s="59">
        <v>40</v>
      </c>
      <c r="Z388" s="59"/>
      <c r="AA388" s="59"/>
      <c r="AB388" s="111">
        <f t="shared" si="293"/>
        <v>160</v>
      </c>
      <c r="AC388" s="60">
        <f t="shared" si="294"/>
        <v>0</v>
      </c>
      <c r="AD388" s="60">
        <f t="shared" si="295"/>
        <v>0</v>
      </c>
      <c r="AE388" s="60">
        <f t="shared" si="296"/>
        <v>19399.269534351501</v>
      </c>
      <c r="AF388" s="60">
        <f t="shared" si="297"/>
        <v>0</v>
      </c>
      <c r="AG388" s="60">
        <f t="shared" si="298"/>
        <v>19399.269534351501</v>
      </c>
      <c r="AH388" s="60">
        <f t="shared" si="299"/>
        <v>0</v>
      </c>
      <c r="AI388" s="60">
        <f t="shared" si="300"/>
        <v>19399.269534351501</v>
      </c>
      <c r="AJ388" s="60">
        <f t="shared" si="301"/>
        <v>0</v>
      </c>
      <c r="AK388" s="60">
        <f t="shared" si="302"/>
        <v>0</v>
      </c>
      <c r="AL388" s="60">
        <f t="shared" si="303"/>
        <v>19399.269534351501</v>
      </c>
      <c r="AM388" s="60">
        <f t="shared" si="304"/>
        <v>0</v>
      </c>
      <c r="AN388" s="60">
        <f t="shared" si="305"/>
        <v>0</v>
      </c>
      <c r="AO388" s="60">
        <f t="shared" si="306"/>
        <v>77597.078137406002</v>
      </c>
    </row>
    <row r="389" spans="1:41" ht="45" x14ac:dyDescent="0.25">
      <c r="A389" s="50" t="s">
        <v>43</v>
      </c>
      <c r="B389" s="50" t="s">
        <v>756</v>
      </c>
      <c r="C389" s="104" t="s">
        <v>765</v>
      </c>
      <c r="D389" s="50" t="s">
        <v>766</v>
      </c>
      <c r="E389" s="54">
        <v>1</v>
      </c>
      <c r="F389" s="54" t="s">
        <v>764</v>
      </c>
      <c r="G389" s="50" t="s">
        <v>158</v>
      </c>
      <c r="H389" s="54" t="s">
        <v>52</v>
      </c>
      <c r="I389" s="55">
        <v>1</v>
      </c>
      <c r="J389" s="79">
        <v>90934.070999999996</v>
      </c>
      <c r="K389" s="56">
        <f t="shared" si="307"/>
        <v>90934.070999999996</v>
      </c>
      <c r="L389" s="73" t="s">
        <v>105</v>
      </c>
      <c r="M389" s="74" t="s">
        <v>70</v>
      </c>
      <c r="N389" s="74" t="s">
        <v>761</v>
      </c>
      <c r="O389" s="74" t="s">
        <v>32</v>
      </c>
      <c r="Q389" s="59"/>
      <c r="R389" s="59">
        <v>1</v>
      </c>
      <c r="T389" s="59"/>
      <c r="U389" s="59"/>
      <c r="V389" s="59"/>
      <c r="W389" s="59"/>
      <c r="X389" s="59"/>
      <c r="Y389" s="59"/>
      <c r="Z389" s="59"/>
      <c r="AA389" s="59"/>
      <c r="AB389" s="111">
        <f t="shared" si="293"/>
        <v>1</v>
      </c>
      <c r="AC389" s="60">
        <f t="shared" si="294"/>
        <v>0</v>
      </c>
      <c r="AD389" s="60">
        <f t="shared" si="295"/>
        <v>0</v>
      </c>
      <c r="AE389" s="60">
        <f t="shared" si="296"/>
        <v>90934.070999999996</v>
      </c>
      <c r="AF389" s="60">
        <f t="shared" si="297"/>
        <v>0</v>
      </c>
      <c r="AG389" s="60">
        <f t="shared" si="298"/>
        <v>0</v>
      </c>
      <c r="AH389" s="60">
        <f t="shared" si="299"/>
        <v>0</v>
      </c>
      <c r="AI389" s="60">
        <f t="shared" si="300"/>
        <v>0</v>
      </c>
      <c r="AJ389" s="60">
        <f t="shared" si="301"/>
        <v>0</v>
      </c>
      <c r="AK389" s="60">
        <f t="shared" si="302"/>
        <v>0</v>
      </c>
      <c r="AL389" s="60">
        <f t="shared" si="303"/>
        <v>0</v>
      </c>
      <c r="AM389" s="60">
        <f t="shared" si="304"/>
        <v>0</v>
      </c>
      <c r="AN389" s="60">
        <f t="shared" si="305"/>
        <v>0</v>
      </c>
      <c r="AO389" s="60">
        <f t="shared" si="306"/>
        <v>90934.070999999996</v>
      </c>
    </row>
    <row r="390" spans="1:41" ht="45" x14ac:dyDescent="0.25">
      <c r="A390" s="50" t="s">
        <v>43</v>
      </c>
      <c r="B390" s="50" t="s">
        <v>756</v>
      </c>
      <c r="C390" s="104" t="s">
        <v>767</v>
      </c>
      <c r="D390" s="50" t="s">
        <v>768</v>
      </c>
      <c r="E390" s="54">
        <v>1</v>
      </c>
      <c r="F390" s="54" t="s">
        <v>764</v>
      </c>
      <c r="G390" s="50" t="s">
        <v>158</v>
      </c>
      <c r="H390" s="54" t="s">
        <v>52</v>
      </c>
      <c r="I390" s="55">
        <v>1</v>
      </c>
      <c r="J390" s="79">
        <v>90934.05</v>
      </c>
      <c r="K390" s="56">
        <f t="shared" si="307"/>
        <v>90934.05</v>
      </c>
      <c r="L390" s="73" t="s">
        <v>105</v>
      </c>
      <c r="M390" s="74" t="s">
        <v>70</v>
      </c>
      <c r="N390" s="74" t="s">
        <v>761</v>
      </c>
      <c r="O390" s="74" t="s">
        <v>32</v>
      </c>
      <c r="P390" s="59"/>
      <c r="Q390" s="59"/>
      <c r="R390" s="59"/>
      <c r="T390" s="59"/>
      <c r="U390" s="59"/>
      <c r="V390" s="59">
        <v>1</v>
      </c>
      <c r="W390" s="59"/>
      <c r="X390" s="59"/>
      <c r="Y390" s="59"/>
      <c r="Z390" s="59"/>
      <c r="AA390" s="59"/>
      <c r="AB390" s="111">
        <f t="shared" si="293"/>
        <v>1</v>
      </c>
      <c r="AC390" s="60">
        <f t="shared" si="294"/>
        <v>0</v>
      </c>
      <c r="AD390" s="60">
        <f t="shared" si="295"/>
        <v>0</v>
      </c>
      <c r="AE390" s="60">
        <f t="shared" si="296"/>
        <v>0</v>
      </c>
      <c r="AF390" s="60">
        <f t="shared" si="297"/>
        <v>0</v>
      </c>
      <c r="AG390" s="60">
        <f t="shared" si="298"/>
        <v>0</v>
      </c>
      <c r="AH390" s="60">
        <f t="shared" si="299"/>
        <v>0</v>
      </c>
      <c r="AI390" s="60">
        <f t="shared" si="300"/>
        <v>90934.05</v>
      </c>
      <c r="AJ390" s="60">
        <f t="shared" si="301"/>
        <v>0</v>
      </c>
      <c r="AK390" s="60">
        <f t="shared" si="302"/>
        <v>0</v>
      </c>
      <c r="AL390" s="60">
        <f t="shared" si="303"/>
        <v>0</v>
      </c>
      <c r="AM390" s="60">
        <f t="shared" si="304"/>
        <v>0</v>
      </c>
      <c r="AN390" s="60">
        <f t="shared" si="305"/>
        <v>0</v>
      </c>
      <c r="AO390" s="60">
        <f t="shared" si="306"/>
        <v>90934.05</v>
      </c>
    </row>
    <row r="391" spans="1:41" ht="45" x14ac:dyDescent="0.25">
      <c r="A391" s="50" t="s">
        <v>43</v>
      </c>
      <c r="B391" s="50" t="s">
        <v>756</v>
      </c>
      <c r="C391" s="104" t="s">
        <v>769</v>
      </c>
      <c r="D391" s="50" t="s">
        <v>770</v>
      </c>
      <c r="E391" s="54">
        <v>1</v>
      </c>
      <c r="F391" s="54" t="s">
        <v>764</v>
      </c>
      <c r="G391" s="50" t="s">
        <v>771</v>
      </c>
      <c r="H391" s="54" t="s">
        <v>28</v>
      </c>
      <c r="I391" s="55">
        <v>1</v>
      </c>
      <c r="J391" s="153">
        <v>57645.052917232024</v>
      </c>
      <c r="K391" s="56">
        <f t="shared" si="307"/>
        <v>57645.052917232024</v>
      </c>
      <c r="L391" s="73" t="s">
        <v>67</v>
      </c>
      <c r="M391" s="74" t="s">
        <v>41</v>
      </c>
      <c r="N391" s="74" t="s">
        <v>761</v>
      </c>
      <c r="O391" s="74" t="s">
        <v>32</v>
      </c>
      <c r="P391" s="59"/>
      <c r="Q391" s="59"/>
      <c r="R391" s="59"/>
      <c r="T391" s="59">
        <v>1</v>
      </c>
      <c r="U391" s="59"/>
      <c r="V391" s="59"/>
      <c r="W391" s="59"/>
      <c r="X391" s="59"/>
      <c r="Y391" s="59"/>
      <c r="Z391" s="59"/>
      <c r="AA391" s="59"/>
      <c r="AB391" s="111">
        <f t="shared" si="293"/>
        <v>1</v>
      </c>
      <c r="AC391" s="60">
        <f t="shared" si="294"/>
        <v>0</v>
      </c>
      <c r="AD391" s="60">
        <f t="shared" si="295"/>
        <v>0</v>
      </c>
      <c r="AE391" s="60">
        <f t="shared" si="296"/>
        <v>0</v>
      </c>
      <c r="AF391" s="60">
        <f t="shared" si="297"/>
        <v>0</v>
      </c>
      <c r="AG391" s="60">
        <f t="shared" si="298"/>
        <v>57645.052917232024</v>
      </c>
      <c r="AH391" s="60">
        <f t="shared" si="299"/>
        <v>0</v>
      </c>
      <c r="AI391" s="60">
        <f t="shared" si="300"/>
        <v>0</v>
      </c>
      <c r="AJ391" s="60">
        <f t="shared" si="301"/>
        <v>0</v>
      </c>
      <c r="AK391" s="60">
        <f t="shared" si="302"/>
        <v>0</v>
      </c>
      <c r="AL391" s="60">
        <f t="shared" si="303"/>
        <v>0</v>
      </c>
      <c r="AM391" s="60">
        <f t="shared" si="304"/>
        <v>0</v>
      </c>
      <c r="AN391" s="60">
        <f t="shared" si="305"/>
        <v>0</v>
      </c>
      <c r="AO391" s="60">
        <f t="shared" si="306"/>
        <v>57645.052917232024</v>
      </c>
    </row>
    <row r="392" spans="1:41" ht="45" x14ac:dyDescent="0.25">
      <c r="A392" s="50" t="s">
        <v>43</v>
      </c>
      <c r="B392" s="50" t="s">
        <v>756</v>
      </c>
      <c r="C392" s="104" t="s">
        <v>772</v>
      </c>
      <c r="D392" s="50" t="s">
        <v>773</v>
      </c>
      <c r="E392" s="54">
        <v>2</v>
      </c>
      <c r="F392" s="54" t="s">
        <v>764</v>
      </c>
      <c r="G392" s="50" t="s">
        <v>84</v>
      </c>
      <c r="H392" s="54" t="s">
        <v>52</v>
      </c>
      <c r="I392" s="55">
        <v>2</v>
      </c>
      <c r="J392" s="61">
        <v>1212454.2687810347</v>
      </c>
      <c r="K392" s="56">
        <f t="shared" si="307"/>
        <v>2424908.5375620695</v>
      </c>
      <c r="L392" s="73" t="s">
        <v>81</v>
      </c>
      <c r="M392" s="74" t="s">
        <v>30</v>
      </c>
      <c r="N392" s="74" t="s">
        <v>761</v>
      </c>
      <c r="O392" s="74" t="s">
        <v>32</v>
      </c>
      <c r="P392" s="59"/>
      <c r="Q392" s="59"/>
      <c r="R392" s="59"/>
      <c r="T392" s="59">
        <v>2</v>
      </c>
      <c r="U392" s="59"/>
      <c r="V392" s="59"/>
      <c r="W392" s="59"/>
      <c r="X392" s="59"/>
      <c r="Y392" s="59"/>
      <c r="Z392" s="59"/>
      <c r="AA392" s="59"/>
      <c r="AB392" s="111">
        <f t="shared" si="293"/>
        <v>2</v>
      </c>
      <c r="AC392" s="60">
        <f t="shared" si="294"/>
        <v>0</v>
      </c>
      <c r="AD392" s="60">
        <f t="shared" si="295"/>
        <v>0</v>
      </c>
      <c r="AE392" s="60">
        <f t="shared" si="296"/>
        <v>0</v>
      </c>
      <c r="AF392" s="60">
        <f t="shared" si="297"/>
        <v>0</v>
      </c>
      <c r="AG392" s="60">
        <f t="shared" si="298"/>
        <v>2424908.5375620695</v>
      </c>
      <c r="AH392" s="60">
        <f t="shared" si="299"/>
        <v>0</v>
      </c>
      <c r="AI392" s="60">
        <f t="shared" si="300"/>
        <v>0</v>
      </c>
      <c r="AJ392" s="60">
        <f t="shared" si="301"/>
        <v>0</v>
      </c>
      <c r="AK392" s="60">
        <f t="shared" si="302"/>
        <v>0</v>
      </c>
      <c r="AL392" s="60">
        <f t="shared" si="303"/>
        <v>0</v>
      </c>
      <c r="AM392" s="60">
        <f t="shared" si="304"/>
        <v>0</v>
      </c>
      <c r="AN392" s="60">
        <f t="shared" si="305"/>
        <v>0</v>
      </c>
      <c r="AO392" s="60">
        <f t="shared" si="306"/>
        <v>2424908.5375620695</v>
      </c>
    </row>
    <row r="393" spans="1:41" ht="45" x14ac:dyDescent="0.25">
      <c r="A393" s="50" t="s">
        <v>43</v>
      </c>
      <c r="B393" s="50" t="s">
        <v>756</v>
      </c>
      <c r="C393" s="104" t="s">
        <v>774</v>
      </c>
      <c r="D393" s="154" t="s">
        <v>775</v>
      </c>
      <c r="E393" s="54">
        <v>1</v>
      </c>
      <c r="F393" s="52" t="s">
        <v>764</v>
      </c>
      <c r="G393" s="50" t="s">
        <v>84</v>
      </c>
      <c r="H393" s="54" t="s">
        <v>52</v>
      </c>
      <c r="I393" s="151">
        <v>1</v>
      </c>
      <c r="J393" s="61">
        <v>139432.240909819</v>
      </c>
      <c r="K393" s="56">
        <f t="shared" si="307"/>
        <v>139432.240909819</v>
      </c>
      <c r="L393" s="73" t="s">
        <v>81</v>
      </c>
      <c r="M393" s="74" t="s">
        <v>30</v>
      </c>
      <c r="N393" s="74" t="s">
        <v>761</v>
      </c>
      <c r="O393" s="74" t="s">
        <v>32</v>
      </c>
      <c r="Q393" s="59"/>
      <c r="R393" s="59">
        <v>1</v>
      </c>
      <c r="T393" s="59"/>
      <c r="U393" s="59"/>
      <c r="V393" s="59"/>
      <c r="W393" s="59"/>
      <c r="X393" s="59"/>
      <c r="Y393" s="59"/>
      <c r="Z393" s="59"/>
      <c r="AA393" s="59"/>
      <c r="AB393" s="111">
        <f t="shared" si="293"/>
        <v>1</v>
      </c>
      <c r="AC393" s="60">
        <f t="shared" si="294"/>
        <v>0</v>
      </c>
      <c r="AD393" s="60">
        <f t="shared" si="295"/>
        <v>0</v>
      </c>
      <c r="AE393" s="60">
        <f t="shared" si="296"/>
        <v>139432.240909819</v>
      </c>
      <c r="AF393" s="60">
        <f t="shared" si="297"/>
        <v>0</v>
      </c>
      <c r="AG393" s="60">
        <f t="shared" si="298"/>
        <v>0</v>
      </c>
      <c r="AH393" s="60">
        <f t="shared" si="299"/>
        <v>0</v>
      </c>
      <c r="AI393" s="60">
        <f t="shared" si="300"/>
        <v>0</v>
      </c>
      <c r="AJ393" s="60">
        <f t="shared" si="301"/>
        <v>0</v>
      </c>
      <c r="AK393" s="60">
        <f t="shared" si="302"/>
        <v>0</v>
      </c>
      <c r="AL393" s="60">
        <f t="shared" si="303"/>
        <v>0</v>
      </c>
      <c r="AM393" s="60">
        <f t="shared" si="304"/>
        <v>0</v>
      </c>
      <c r="AN393" s="60">
        <f t="shared" si="305"/>
        <v>0</v>
      </c>
      <c r="AO393" s="60">
        <f t="shared" si="306"/>
        <v>139432.240909819</v>
      </c>
    </row>
    <row r="394" spans="1:41" ht="56.25" x14ac:dyDescent="0.25">
      <c r="A394" s="50" t="s">
        <v>43</v>
      </c>
      <c r="B394" s="50" t="s">
        <v>756</v>
      </c>
      <c r="C394" s="104" t="s">
        <v>776</v>
      </c>
      <c r="D394" s="50" t="s">
        <v>777</v>
      </c>
      <c r="E394" s="54">
        <v>10</v>
      </c>
      <c r="F394" s="52" t="s">
        <v>764</v>
      </c>
      <c r="G394" s="50" t="s">
        <v>60</v>
      </c>
      <c r="H394" s="50" t="s">
        <v>52</v>
      </c>
      <c r="I394" s="151">
        <v>10</v>
      </c>
      <c r="J394" s="56">
        <v>20109.329405781104</v>
      </c>
      <c r="K394" s="79">
        <f>+J394*I394</f>
        <v>201093.29405781103</v>
      </c>
      <c r="L394" s="73" t="s">
        <v>53</v>
      </c>
      <c r="M394" s="74" t="s">
        <v>30</v>
      </c>
      <c r="N394" s="74" t="s">
        <v>761</v>
      </c>
      <c r="O394" s="74" t="s">
        <v>32</v>
      </c>
      <c r="P394" s="59"/>
      <c r="Q394" s="59"/>
      <c r="R394" s="59"/>
      <c r="T394" s="59"/>
      <c r="U394" s="59"/>
      <c r="V394" s="59">
        <v>10</v>
      </c>
      <c r="W394" s="59"/>
      <c r="X394" s="59"/>
      <c r="Y394" s="59"/>
      <c r="Z394" s="59"/>
      <c r="AA394" s="59"/>
      <c r="AB394" s="111">
        <f t="shared" si="293"/>
        <v>10</v>
      </c>
      <c r="AC394" s="60">
        <f t="shared" si="294"/>
        <v>0</v>
      </c>
      <c r="AD394" s="60">
        <f t="shared" si="295"/>
        <v>0</v>
      </c>
      <c r="AE394" s="60">
        <f t="shared" si="296"/>
        <v>0</v>
      </c>
      <c r="AF394" s="60">
        <f t="shared" si="297"/>
        <v>0</v>
      </c>
      <c r="AG394" s="60">
        <f t="shared" si="298"/>
        <v>0</v>
      </c>
      <c r="AH394" s="60">
        <f t="shared" si="299"/>
        <v>0</v>
      </c>
      <c r="AI394" s="60">
        <f t="shared" si="300"/>
        <v>201093.29405781103</v>
      </c>
      <c r="AJ394" s="60">
        <f t="shared" si="301"/>
        <v>0</v>
      </c>
      <c r="AK394" s="60">
        <f t="shared" si="302"/>
        <v>0</v>
      </c>
      <c r="AL394" s="60">
        <f t="shared" si="303"/>
        <v>0</v>
      </c>
      <c r="AM394" s="60">
        <f t="shared" si="304"/>
        <v>0</v>
      </c>
      <c r="AN394" s="60">
        <f t="shared" si="305"/>
        <v>0</v>
      </c>
      <c r="AO394" s="60">
        <f t="shared" si="306"/>
        <v>201093.29405781103</v>
      </c>
    </row>
    <row r="395" spans="1:41" x14ac:dyDescent="0.25">
      <c r="A395" s="64"/>
      <c r="B395" s="65"/>
      <c r="C395" s="35"/>
      <c r="D395" s="32" t="s">
        <v>42</v>
      </c>
      <c r="E395" s="33"/>
      <c r="F395" s="66"/>
      <c r="G395" s="66"/>
      <c r="H395" s="66"/>
      <c r="I395" s="68"/>
      <c r="J395" s="34"/>
      <c r="K395" s="34">
        <f>SUM(K387:K394)</f>
        <v>7828961.982761492</v>
      </c>
      <c r="L395" s="68"/>
      <c r="M395" s="70"/>
      <c r="N395" s="70"/>
      <c r="O395" s="70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4">
        <f>SUM(AC387:AC394)</f>
        <v>0</v>
      </c>
      <c r="AD395" s="34">
        <f t="shared" ref="AD395:AO395" si="308">SUM(AD387:AD394)</f>
        <v>0</v>
      </c>
      <c r="AE395" s="34">
        <f t="shared" si="308"/>
        <v>249765.5814441705</v>
      </c>
      <c r="AF395" s="34">
        <f t="shared" si="308"/>
        <v>0</v>
      </c>
      <c r="AG395" s="34">
        <f t="shared" si="308"/>
        <v>7248370.5181908086</v>
      </c>
      <c r="AH395" s="34">
        <f t="shared" si="308"/>
        <v>0</v>
      </c>
      <c r="AI395" s="34">
        <f t="shared" si="308"/>
        <v>311426.6135921625</v>
      </c>
      <c r="AJ395" s="34">
        <f t="shared" si="308"/>
        <v>0</v>
      </c>
      <c r="AK395" s="34">
        <f t="shared" si="308"/>
        <v>0</v>
      </c>
      <c r="AL395" s="34">
        <f t="shared" si="308"/>
        <v>19399.269534351501</v>
      </c>
      <c r="AM395" s="34">
        <f t="shared" si="308"/>
        <v>0</v>
      </c>
      <c r="AN395" s="34">
        <f t="shared" si="308"/>
        <v>0</v>
      </c>
      <c r="AO395" s="34">
        <f t="shared" si="308"/>
        <v>7828961.982761492</v>
      </c>
    </row>
    <row r="396" spans="1:41" ht="101.25" x14ac:dyDescent="0.25">
      <c r="A396" s="53" t="s">
        <v>43</v>
      </c>
      <c r="B396" s="53" t="s">
        <v>756</v>
      </c>
      <c r="C396" s="49" t="s">
        <v>89</v>
      </c>
      <c r="D396" s="53" t="s">
        <v>778</v>
      </c>
      <c r="E396" s="51">
        <v>1</v>
      </c>
      <c r="F396" s="54" t="s">
        <v>759</v>
      </c>
      <c r="G396" s="50" t="s">
        <v>84</v>
      </c>
      <c r="H396" s="50" t="s">
        <v>52</v>
      </c>
      <c r="I396" s="55">
        <v>1</v>
      </c>
      <c r="J396" s="83">
        <v>9499920</v>
      </c>
      <c r="K396" s="84">
        <f t="shared" ref="K396" si="309">+J396*I396</f>
        <v>9499920</v>
      </c>
      <c r="L396" s="81" t="s">
        <v>81</v>
      </c>
      <c r="M396" s="78" t="s">
        <v>30</v>
      </c>
      <c r="N396" s="78" t="s">
        <v>761</v>
      </c>
      <c r="O396" s="78" t="s">
        <v>32</v>
      </c>
      <c r="P396" s="58"/>
      <c r="Q396" s="58"/>
      <c r="R396" s="58"/>
      <c r="S396" s="58">
        <v>1</v>
      </c>
      <c r="T396" s="58"/>
      <c r="U396" s="58"/>
      <c r="V396" s="58"/>
      <c r="W396" s="58"/>
      <c r="X396" s="58"/>
      <c r="Y396" s="58"/>
      <c r="Z396" s="58"/>
      <c r="AA396" s="58"/>
      <c r="AB396" s="111">
        <f t="shared" ref="AB396" si="310">+SUM(P396:AA396)</f>
        <v>1</v>
      </c>
      <c r="AC396" s="60">
        <f t="shared" ref="AC396" si="311">+P396*J396</f>
        <v>0</v>
      </c>
      <c r="AD396" s="60">
        <f t="shared" ref="AD396" si="312">+Q396*J396</f>
        <v>0</v>
      </c>
      <c r="AE396" s="60">
        <f t="shared" ref="AE396" si="313">+R396*J396</f>
        <v>0</v>
      </c>
      <c r="AF396" s="60">
        <f t="shared" ref="AF396" si="314">+S396*J396</f>
        <v>9499920</v>
      </c>
      <c r="AG396" s="60">
        <f t="shared" ref="AG396" si="315">+T396*J396</f>
        <v>0</v>
      </c>
      <c r="AH396" s="60">
        <f t="shared" ref="AH396" si="316">+U396*J396</f>
        <v>0</v>
      </c>
      <c r="AI396" s="60">
        <f t="shared" ref="AI396" si="317">+V396*J396</f>
        <v>0</v>
      </c>
      <c r="AJ396" s="60">
        <f t="shared" ref="AJ396" si="318">+W396*J396</f>
        <v>0</v>
      </c>
      <c r="AK396" s="60">
        <f t="shared" ref="AK396" si="319">+X396*J396</f>
        <v>0</v>
      </c>
      <c r="AL396" s="60">
        <f t="shared" ref="AL396" si="320">+Y396*J396</f>
        <v>0</v>
      </c>
      <c r="AM396" s="60">
        <f t="shared" ref="AM396" si="321">+Z396*J396</f>
        <v>0</v>
      </c>
      <c r="AN396" s="60">
        <f t="shared" ref="AN396" si="322">+AA396*J396</f>
        <v>0</v>
      </c>
      <c r="AO396" s="60">
        <f t="shared" ref="AO396" si="323">SUM(AC396:AN396)</f>
        <v>9499920</v>
      </c>
    </row>
    <row r="397" spans="1:41" x14ac:dyDescent="0.25">
      <c r="A397" s="64"/>
      <c r="B397" s="65"/>
      <c r="C397" s="35"/>
      <c r="D397" s="32" t="s">
        <v>42</v>
      </c>
      <c r="E397" s="33"/>
      <c r="F397" s="66"/>
      <c r="G397" s="66"/>
      <c r="H397" s="155"/>
      <c r="I397" s="156"/>
      <c r="J397" s="155"/>
      <c r="K397" s="34">
        <f>+K396</f>
        <v>9499920</v>
      </c>
      <c r="L397" s="68"/>
      <c r="M397" s="70"/>
      <c r="N397" s="70"/>
      <c r="O397" s="70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4">
        <f t="shared" ref="AC397" si="324">+AC396</f>
        <v>0</v>
      </c>
      <c r="AD397" s="34">
        <f t="shared" ref="AD397:AO397" si="325">+AD396</f>
        <v>0</v>
      </c>
      <c r="AE397" s="34">
        <f t="shared" si="325"/>
        <v>0</v>
      </c>
      <c r="AF397" s="34">
        <f t="shared" si="325"/>
        <v>9499920</v>
      </c>
      <c r="AG397" s="34">
        <f t="shared" si="325"/>
        <v>0</v>
      </c>
      <c r="AH397" s="34">
        <f t="shared" si="325"/>
        <v>0</v>
      </c>
      <c r="AI397" s="34">
        <f t="shared" si="325"/>
        <v>0</v>
      </c>
      <c r="AJ397" s="34">
        <f t="shared" si="325"/>
        <v>0</v>
      </c>
      <c r="AK397" s="34">
        <f t="shared" si="325"/>
        <v>0</v>
      </c>
      <c r="AL397" s="34">
        <f t="shared" si="325"/>
        <v>0</v>
      </c>
      <c r="AM397" s="34">
        <f t="shared" si="325"/>
        <v>0</v>
      </c>
      <c r="AN397" s="34">
        <f t="shared" si="325"/>
        <v>0</v>
      </c>
      <c r="AO397" s="34">
        <f t="shared" si="325"/>
        <v>9499920</v>
      </c>
    </row>
    <row r="398" spans="1:41" x14ac:dyDescent="0.25">
      <c r="A398" s="86"/>
      <c r="B398" s="86"/>
      <c r="C398" s="86"/>
      <c r="D398" s="87" t="s">
        <v>779</v>
      </c>
      <c r="E398" s="86"/>
      <c r="F398" s="86"/>
      <c r="G398" s="133"/>
      <c r="H398" s="86"/>
      <c r="I398" s="88"/>
      <c r="J398" s="107"/>
      <c r="K398" s="107">
        <f>+K395+K397</f>
        <v>17328881.982761491</v>
      </c>
      <c r="L398" s="88"/>
      <c r="M398" s="107"/>
      <c r="N398" s="107"/>
      <c r="O398" s="107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  <c r="AB398" s="108"/>
      <c r="AC398" s="108">
        <f t="shared" ref="AC398" si="326">+AC395+AC397</f>
        <v>0</v>
      </c>
      <c r="AD398" s="108">
        <f t="shared" ref="AD398:AO398" si="327">+AD395+AD397</f>
        <v>0</v>
      </c>
      <c r="AE398" s="108">
        <f t="shared" si="327"/>
        <v>249765.5814441705</v>
      </c>
      <c r="AF398" s="108">
        <f t="shared" si="327"/>
        <v>9499920</v>
      </c>
      <c r="AG398" s="108">
        <f t="shared" si="327"/>
        <v>7248370.5181908086</v>
      </c>
      <c r="AH398" s="108">
        <f t="shared" si="327"/>
        <v>0</v>
      </c>
      <c r="AI398" s="108">
        <f t="shared" si="327"/>
        <v>311426.6135921625</v>
      </c>
      <c r="AJ398" s="108">
        <f t="shared" si="327"/>
        <v>0</v>
      </c>
      <c r="AK398" s="108">
        <f t="shared" si="327"/>
        <v>0</v>
      </c>
      <c r="AL398" s="108">
        <f t="shared" si="327"/>
        <v>19399.269534351501</v>
      </c>
      <c r="AM398" s="108">
        <f t="shared" si="327"/>
        <v>0</v>
      </c>
      <c r="AN398" s="108">
        <f t="shared" si="327"/>
        <v>0</v>
      </c>
      <c r="AO398" s="108">
        <f t="shared" si="327"/>
        <v>17328881.982761491</v>
      </c>
    </row>
    <row r="399" spans="1:41" x14ac:dyDescent="0.25">
      <c r="A399" s="37" t="s">
        <v>780</v>
      </c>
      <c r="B399" s="38"/>
      <c r="C399" s="39"/>
      <c r="D399" s="37"/>
      <c r="E399" s="44"/>
      <c r="F399" s="91"/>
      <c r="G399" s="38"/>
      <c r="H399" s="38"/>
      <c r="I399" s="157"/>
      <c r="J399" s="158"/>
      <c r="K399" s="38"/>
      <c r="L399" s="43"/>
      <c r="M399" s="93"/>
      <c r="N399" s="93"/>
      <c r="O399" s="93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</row>
    <row r="400" spans="1:41" x14ac:dyDescent="0.25">
      <c r="A400" s="226" t="s">
        <v>4</v>
      </c>
      <c r="B400" s="226" t="s">
        <v>5</v>
      </c>
      <c r="C400" s="226" t="s">
        <v>6</v>
      </c>
      <c r="D400" s="226" t="s">
        <v>7</v>
      </c>
      <c r="E400" s="226" t="s">
        <v>8</v>
      </c>
      <c r="F400" s="226" t="s">
        <v>9</v>
      </c>
      <c r="G400" s="226" t="s">
        <v>10</v>
      </c>
      <c r="H400" s="226" t="s">
        <v>11</v>
      </c>
      <c r="I400" s="231" t="s">
        <v>12</v>
      </c>
      <c r="J400" s="229" t="s">
        <v>13</v>
      </c>
      <c r="K400" s="226" t="s">
        <v>14</v>
      </c>
      <c r="L400" s="231" t="s">
        <v>15</v>
      </c>
      <c r="M400" s="226" t="s">
        <v>16</v>
      </c>
      <c r="N400" s="226" t="s">
        <v>17</v>
      </c>
      <c r="O400" s="226" t="s">
        <v>18</v>
      </c>
      <c r="P400" s="220" t="s">
        <v>19</v>
      </c>
      <c r="Q400" s="221"/>
      <c r="R400" s="221"/>
      <c r="S400" s="221"/>
      <c r="T400" s="221"/>
      <c r="U400" s="221"/>
      <c r="V400" s="221"/>
      <c r="W400" s="221"/>
      <c r="X400" s="221"/>
      <c r="Y400" s="221"/>
      <c r="Z400" s="221"/>
      <c r="AA400" s="221"/>
      <c r="AB400" s="222"/>
      <c r="AC400" s="220" t="s">
        <v>20</v>
      </c>
      <c r="AD400" s="221"/>
      <c r="AE400" s="221"/>
      <c r="AF400" s="221"/>
      <c r="AG400" s="221"/>
      <c r="AH400" s="221"/>
      <c r="AI400" s="221"/>
      <c r="AJ400" s="221"/>
      <c r="AK400" s="221"/>
      <c r="AL400" s="221"/>
      <c r="AM400" s="221"/>
      <c r="AN400" s="221"/>
      <c r="AO400" s="222"/>
    </row>
    <row r="401" spans="1:41" x14ac:dyDescent="0.25">
      <c r="A401" s="226"/>
      <c r="B401" s="226"/>
      <c r="C401" s="226"/>
      <c r="D401" s="226"/>
      <c r="E401" s="226"/>
      <c r="F401" s="226"/>
      <c r="G401" s="226"/>
      <c r="H401" s="226"/>
      <c r="I401" s="231"/>
      <c r="J401" s="229"/>
      <c r="K401" s="226"/>
      <c r="L401" s="231"/>
      <c r="M401" s="226"/>
      <c r="N401" s="226"/>
      <c r="O401" s="226"/>
      <c r="P401" s="47" t="s">
        <v>1147</v>
      </c>
      <c r="Q401" s="47" t="s">
        <v>1148</v>
      </c>
      <c r="R401" s="47" t="s">
        <v>1149</v>
      </c>
      <c r="S401" s="47" t="s">
        <v>1150</v>
      </c>
      <c r="T401" s="47" t="s">
        <v>1151</v>
      </c>
      <c r="U401" s="47" t="s">
        <v>1152</v>
      </c>
      <c r="V401" s="47" t="s">
        <v>1153</v>
      </c>
      <c r="W401" s="47" t="s">
        <v>1154</v>
      </c>
      <c r="X401" s="47" t="s">
        <v>1155</v>
      </c>
      <c r="Y401" s="47" t="s">
        <v>1156</v>
      </c>
      <c r="Z401" s="47" t="s">
        <v>1157</v>
      </c>
      <c r="AA401" s="47" t="s">
        <v>1158</v>
      </c>
      <c r="AB401" s="47" t="s">
        <v>21</v>
      </c>
      <c r="AC401" s="47" t="s">
        <v>1147</v>
      </c>
      <c r="AD401" s="47" t="s">
        <v>1148</v>
      </c>
      <c r="AE401" s="47" t="s">
        <v>1149</v>
      </c>
      <c r="AF401" s="47" t="s">
        <v>1150</v>
      </c>
      <c r="AG401" s="47" t="s">
        <v>1151</v>
      </c>
      <c r="AH401" s="47" t="s">
        <v>1152</v>
      </c>
      <c r="AI401" s="47" t="s">
        <v>1153</v>
      </c>
      <c r="AJ401" s="47" t="s">
        <v>1154</v>
      </c>
      <c r="AK401" s="47" t="s">
        <v>1155</v>
      </c>
      <c r="AL401" s="47" t="s">
        <v>1156</v>
      </c>
      <c r="AM401" s="47" t="s">
        <v>1157</v>
      </c>
      <c r="AN401" s="47" t="s">
        <v>1158</v>
      </c>
      <c r="AO401" s="47" t="s">
        <v>21</v>
      </c>
    </row>
    <row r="402" spans="1:41" ht="78.75" x14ac:dyDescent="0.25">
      <c r="A402" s="53" t="s">
        <v>781</v>
      </c>
      <c r="B402" s="53" t="s">
        <v>782</v>
      </c>
      <c r="C402" s="104" t="s">
        <v>783</v>
      </c>
      <c r="D402" s="53" t="s">
        <v>784</v>
      </c>
      <c r="E402" s="54">
        <v>2</v>
      </c>
      <c r="F402" s="52" t="s">
        <v>785</v>
      </c>
      <c r="G402" s="50" t="s">
        <v>195</v>
      </c>
      <c r="H402" s="54" t="s">
        <v>52</v>
      </c>
      <c r="I402" s="151">
        <v>25</v>
      </c>
      <c r="J402" s="56">
        <v>242.49086917939374</v>
      </c>
      <c r="K402" s="56">
        <f t="shared" ref="K402:K431" si="328">+J402*I402</f>
        <v>6062.2717294848435</v>
      </c>
      <c r="L402" s="73" t="s">
        <v>67</v>
      </c>
      <c r="M402" s="74" t="s">
        <v>41</v>
      </c>
      <c r="N402" s="74" t="s">
        <v>786</v>
      </c>
      <c r="O402" s="74" t="s">
        <v>32</v>
      </c>
      <c r="P402" s="59"/>
      <c r="Q402" s="59"/>
      <c r="R402" s="59"/>
      <c r="S402" s="59">
        <v>12</v>
      </c>
      <c r="T402" s="59"/>
      <c r="U402" s="59"/>
      <c r="V402" s="59">
        <v>13</v>
      </c>
      <c r="W402" s="59"/>
      <c r="X402" s="59"/>
      <c r="Y402" s="59"/>
      <c r="Z402" s="59"/>
      <c r="AA402" s="59"/>
      <c r="AB402" s="111">
        <f t="shared" ref="AB402:AB431" si="329">+SUM(P402:AA402)</f>
        <v>25</v>
      </c>
      <c r="AC402" s="60">
        <f t="shared" ref="AC402:AC426" si="330">+P402*J402</f>
        <v>0</v>
      </c>
      <c r="AD402" s="60">
        <f t="shared" ref="AD402:AD426" si="331">+Q402*J402</f>
        <v>0</v>
      </c>
      <c r="AE402" s="60">
        <f t="shared" ref="AE402:AE426" si="332">+R402*J402</f>
        <v>0</v>
      </c>
      <c r="AF402" s="60">
        <f t="shared" ref="AF402:AF426" si="333">+S402*J402</f>
        <v>2909.890430152725</v>
      </c>
      <c r="AG402" s="60">
        <f t="shared" ref="AG402:AG426" si="334">+T402*J402</f>
        <v>0</v>
      </c>
      <c r="AH402" s="60">
        <f t="shared" ref="AH402:AH426" si="335">+U402*J402</f>
        <v>0</v>
      </c>
      <c r="AI402" s="60">
        <f t="shared" ref="AI402:AI426" si="336">+V402*J402</f>
        <v>3152.3812993321185</v>
      </c>
      <c r="AJ402" s="60">
        <f t="shared" ref="AJ402:AJ426" si="337">+W402*J402</f>
        <v>0</v>
      </c>
      <c r="AK402" s="60">
        <f t="shared" ref="AK402:AK426" si="338">+X402*J402</f>
        <v>0</v>
      </c>
      <c r="AL402" s="60">
        <f t="shared" ref="AL402:AL426" si="339">+Y402*J402</f>
        <v>0</v>
      </c>
      <c r="AM402" s="60">
        <f t="shared" ref="AM402:AM426" si="340">+Z402*J402</f>
        <v>0</v>
      </c>
      <c r="AN402" s="60">
        <f t="shared" ref="AN402:AN426" si="341">+AA402*J402</f>
        <v>0</v>
      </c>
      <c r="AO402" s="60">
        <f t="shared" ref="AO402:AO426" si="342">SUM(AC402:AN402)</f>
        <v>6062.2717294848435</v>
      </c>
    </row>
    <row r="403" spans="1:41" ht="67.5" x14ac:dyDescent="0.25">
      <c r="A403" s="53" t="s">
        <v>781</v>
      </c>
      <c r="B403" s="53" t="s">
        <v>782</v>
      </c>
      <c r="C403" s="104" t="s">
        <v>787</v>
      </c>
      <c r="D403" s="53" t="s">
        <v>788</v>
      </c>
      <c r="E403" s="54">
        <v>9</v>
      </c>
      <c r="F403" s="52" t="s">
        <v>785</v>
      </c>
      <c r="G403" s="50" t="s">
        <v>195</v>
      </c>
      <c r="H403" s="54" t="s">
        <v>52</v>
      </c>
      <c r="I403" s="151">
        <v>315</v>
      </c>
      <c r="J403" s="56">
        <v>909.34075942272648</v>
      </c>
      <c r="K403" s="56">
        <f t="shared" si="328"/>
        <v>286442.33921815886</v>
      </c>
      <c r="L403" s="73" t="s">
        <v>67</v>
      </c>
      <c r="M403" s="74" t="s">
        <v>41</v>
      </c>
      <c r="N403" s="74" t="s">
        <v>786</v>
      </c>
      <c r="O403" s="74" t="s">
        <v>32</v>
      </c>
      <c r="P403" s="59"/>
      <c r="Q403" s="59"/>
      <c r="R403" s="59"/>
      <c r="S403" s="59">
        <v>105</v>
      </c>
      <c r="T403" s="59"/>
      <c r="U403" s="59"/>
      <c r="V403" s="59">
        <v>105</v>
      </c>
      <c r="W403" s="59"/>
      <c r="X403" s="59"/>
      <c r="Y403" s="59">
        <v>105</v>
      </c>
      <c r="Z403" s="59"/>
      <c r="AA403" s="59"/>
      <c r="AB403" s="111">
        <f t="shared" si="329"/>
        <v>315</v>
      </c>
      <c r="AC403" s="60">
        <f t="shared" si="330"/>
        <v>0</v>
      </c>
      <c r="AD403" s="60">
        <f t="shared" si="331"/>
        <v>0</v>
      </c>
      <c r="AE403" s="60">
        <f t="shared" si="332"/>
        <v>0</v>
      </c>
      <c r="AF403" s="60">
        <f t="shared" si="333"/>
        <v>95480.779739386286</v>
      </c>
      <c r="AG403" s="60">
        <f t="shared" si="334"/>
        <v>0</v>
      </c>
      <c r="AH403" s="60">
        <f t="shared" si="335"/>
        <v>0</v>
      </c>
      <c r="AI403" s="60">
        <f t="shared" si="336"/>
        <v>95480.779739386286</v>
      </c>
      <c r="AJ403" s="60">
        <f t="shared" si="337"/>
        <v>0</v>
      </c>
      <c r="AK403" s="60">
        <f t="shared" si="338"/>
        <v>0</v>
      </c>
      <c r="AL403" s="60">
        <f t="shared" si="339"/>
        <v>95480.779739386286</v>
      </c>
      <c r="AM403" s="60">
        <f t="shared" si="340"/>
        <v>0</v>
      </c>
      <c r="AN403" s="60">
        <f t="shared" si="341"/>
        <v>0</v>
      </c>
      <c r="AO403" s="60">
        <f t="shared" si="342"/>
        <v>286442.33921815886</v>
      </c>
    </row>
    <row r="404" spans="1:41" ht="67.5" x14ac:dyDescent="0.25">
      <c r="A404" s="53" t="s">
        <v>781</v>
      </c>
      <c r="B404" s="53" t="s">
        <v>782</v>
      </c>
      <c r="C404" s="104" t="s">
        <v>789</v>
      </c>
      <c r="D404" s="53" t="s">
        <v>790</v>
      </c>
      <c r="E404" s="54">
        <v>5</v>
      </c>
      <c r="F404" s="52" t="s">
        <v>785</v>
      </c>
      <c r="G404" s="50" t="s">
        <v>195</v>
      </c>
      <c r="H404" s="54" t="s">
        <v>52</v>
      </c>
      <c r="I404" s="151">
        <v>100</v>
      </c>
      <c r="J404" s="56">
        <v>242.49086917939374</v>
      </c>
      <c r="K404" s="56">
        <f t="shared" si="328"/>
        <v>24249.086917939374</v>
      </c>
      <c r="L404" s="73" t="s">
        <v>67</v>
      </c>
      <c r="M404" s="74" t="s">
        <v>41</v>
      </c>
      <c r="N404" s="74" t="s">
        <v>786</v>
      </c>
      <c r="O404" s="74" t="s">
        <v>32</v>
      </c>
      <c r="P404" s="59"/>
      <c r="Q404" s="59"/>
      <c r="R404" s="59"/>
      <c r="S404" s="59">
        <v>20</v>
      </c>
      <c r="T404" s="59"/>
      <c r="U404" s="59"/>
      <c r="V404" s="59">
        <v>40</v>
      </c>
      <c r="W404" s="59"/>
      <c r="X404" s="59"/>
      <c r="Y404" s="59">
        <v>40</v>
      </c>
      <c r="Z404" s="59"/>
      <c r="AA404" s="59"/>
      <c r="AB404" s="111">
        <f t="shared" si="329"/>
        <v>100</v>
      </c>
      <c r="AC404" s="60">
        <f t="shared" si="330"/>
        <v>0</v>
      </c>
      <c r="AD404" s="60">
        <f t="shared" si="331"/>
        <v>0</v>
      </c>
      <c r="AE404" s="60">
        <f t="shared" si="332"/>
        <v>0</v>
      </c>
      <c r="AF404" s="60">
        <f t="shared" si="333"/>
        <v>4849.8173835878752</v>
      </c>
      <c r="AG404" s="60">
        <f t="shared" si="334"/>
        <v>0</v>
      </c>
      <c r="AH404" s="60">
        <f t="shared" si="335"/>
        <v>0</v>
      </c>
      <c r="AI404" s="60">
        <f t="shared" si="336"/>
        <v>9699.6347671757503</v>
      </c>
      <c r="AJ404" s="60">
        <f t="shared" si="337"/>
        <v>0</v>
      </c>
      <c r="AK404" s="60">
        <f t="shared" si="338"/>
        <v>0</v>
      </c>
      <c r="AL404" s="60">
        <f t="shared" si="339"/>
        <v>9699.6347671757503</v>
      </c>
      <c r="AM404" s="60">
        <f t="shared" si="340"/>
        <v>0</v>
      </c>
      <c r="AN404" s="60">
        <f t="shared" si="341"/>
        <v>0</v>
      </c>
      <c r="AO404" s="60">
        <f t="shared" si="342"/>
        <v>24249.086917939378</v>
      </c>
    </row>
    <row r="405" spans="1:41" ht="67.5" x14ac:dyDescent="0.25">
      <c r="A405" s="53" t="s">
        <v>781</v>
      </c>
      <c r="B405" s="53" t="s">
        <v>782</v>
      </c>
      <c r="C405" s="104" t="s">
        <v>791</v>
      </c>
      <c r="D405" s="53" t="s">
        <v>792</v>
      </c>
      <c r="E405" s="54">
        <v>30</v>
      </c>
      <c r="F405" s="52" t="s">
        <v>785</v>
      </c>
      <c r="G405" s="50" t="s">
        <v>793</v>
      </c>
      <c r="H405" s="141" t="s">
        <v>52</v>
      </c>
      <c r="I405" s="151">
        <v>70</v>
      </c>
      <c r="J405" s="56">
        <v>6062.272727272727</v>
      </c>
      <c r="K405" s="56">
        <f t="shared" si="328"/>
        <v>424359.09090909088</v>
      </c>
      <c r="L405" s="73" t="s">
        <v>794</v>
      </c>
      <c r="M405" s="74" t="s">
        <v>41</v>
      </c>
      <c r="N405" s="74" t="s">
        <v>786</v>
      </c>
      <c r="O405" s="74" t="s">
        <v>32</v>
      </c>
      <c r="P405" s="59"/>
      <c r="Q405" s="59"/>
      <c r="R405" s="59"/>
      <c r="S405" s="59">
        <v>25</v>
      </c>
      <c r="T405" s="59"/>
      <c r="U405" s="59"/>
      <c r="V405" s="59">
        <v>25</v>
      </c>
      <c r="W405" s="59"/>
      <c r="X405" s="59"/>
      <c r="Y405" s="59">
        <v>20</v>
      </c>
      <c r="Z405" s="59"/>
      <c r="AA405" s="59"/>
      <c r="AB405" s="111">
        <f t="shared" si="329"/>
        <v>70</v>
      </c>
      <c r="AC405" s="60">
        <f t="shared" si="330"/>
        <v>0</v>
      </c>
      <c r="AD405" s="60">
        <f t="shared" si="331"/>
        <v>0</v>
      </c>
      <c r="AE405" s="60">
        <f t="shared" si="332"/>
        <v>0</v>
      </c>
      <c r="AF405" s="60">
        <f t="shared" si="333"/>
        <v>151556.81818181818</v>
      </c>
      <c r="AG405" s="60">
        <f t="shared" si="334"/>
        <v>0</v>
      </c>
      <c r="AH405" s="60">
        <f t="shared" si="335"/>
        <v>0</v>
      </c>
      <c r="AI405" s="60">
        <f t="shared" si="336"/>
        <v>151556.81818181818</v>
      </c>
      <c r="AJ405" s="60">
        <f t="shared" si="337"/>
        <v>0</v>
      </c>
      <c r="AK405" s="60">
        <f t="shared" si="338"/>
        <v>0</v>
      </c>
      <c r="AL405" s="60">
        <f t="shared" si="339"/>
        <v>121245.45454545454</v>
      </c>
      <c r="AM405" s="60">
        <f t="shared" si="340"/>
        <v>0</v>
      </c>
      <c r="AN405" s="60">
        <f t="shared" si="341"/>
        <v>0</v>
      </c>
      <c r="AO405" s="60">
        <f t="shared" si="342"/>
        <v>424359.09090909088</v>
      </c>
    </row>
    <row r="406" spans="1:41" ht="67.5" x14ac:dyDescent="0.25">
      <c r="A406" s="53" t="s">
        <v>781</v>
      </c>
      <c r="B406" s="53" t="s">
        <v>782</v>
      </c>
      <c r="C406" s="104" t="s">
        <v>795</v>
      </c>
      <c r="D406" s="53" t="s">
        <v>796</v>
      </c>
      <c r="E406" s="54">
        <v>260</v>
      </c>
      <c r="F406" s="52" t="s">
        <v>677</v>
      </c>
      <c r="G406" s="50" t="s">
        <v>195</v>
      </c>
      <c r="H406" s="54" t="s">
        <v>52</v>
      </c>
      <c r="I406" s="151">
        <v>260</v>
      </c>
      <c r="J406" s="56">
        <v>2424.9086917939376</v>
      </c>
      <c r="K406" s="56">
        <f t="shared" si="328"/>
        <v>630476.25986642379</v>
      </c>
      <c r="L406" s="73" t="s">
        <v>67</v>
      </c>
      <c r="M406" s="74" t="s">
        <v>41</v>
      </c>
      <c r="N406" s="74" t="s">
        <v>786</v>
      </c>
      <c r="O406" s="74" t="s">
        <v>32</v>
      </c>
      <c r="P406" s="59"/>
      <c r="Q406" s="59"/>
      <c r="R406" s="59"/>
      <c r="S406" s="59"/>
      <c r="T406" s="59"/>
      <c r="U406" s="59"/>
      <c r="V406" s="59">
        <v>130</v>
      </c>
      <c r="W406" s="59"/>
      <c r="X406" s="59"/>
      <c r="Y406" s="59">
        <v>130</v>
      </c>
      <c r="Z406" s="59"/>
      <c r="AA406" s="59"/>
      <c r="AB406" s="111">
        <f t="shared" si="329"/>
        <v>260</v>
      </c>
      <c r="AC406" s="60">
        <f t="shared" si="330"/>
        <v>0</v>
      </c>
      <c r="AD406" s="60">
        <f t="shared" si="331"/>
        <v>0</v>
      </c>
      <c r="AE406" s="60">
        <f t="shared" si="332"/>
        <v>0</v>
      </c>
      <c r="AF406" s="60">
        <f t="shared" si="333"/>
        <v>0</v>
      </c>
      <c r="AG406" s="60">
        <f t="shared" si="334"/>
        <v>0</v>
      </c>
      <c r="AH406" s="60">
        <f t="shared" si="335"/>
        <v>0</v>
      </c>
      <c r="AI406" s="60">
        <f t="shared" si="336"/>
        <v>315238.12993321189</v>
      </c>
      <c r="AJ406" s="60">
        <f t="shared" si="337"/>
        <v>0</v>
      </c>
      <c r="AK406" s="60">
        <f t="shared" si="338"/>
        <v>0</v>
      </c>
      <c r="AL406" s="60">
        <f t="shared" si="339"/>
        <v>315238.12993321189</v>
      </c>
      <c r="AM406" s="60">
        <f t="shared" si="340"/>
        <v>0</v>
      </c>
      <c r="AN406" s="60">
        <f t="shared" si="341"/>
        <v>0</v>
      </c>
      <c r="AO406" s="60">
        <f t="shared" si="342"/>
        <v>630476.25986642379</v>
      </c>
    </row>
    <row r="407" spans="1:41" ht="67.5" x14ac:dyDescent="0.25">
      <c r="A407" s="53" t="s">
        <v>781</v>
      </c>
      <c r="B407" s="53" t="s">
        <v>782</v>
      </c>
      <c r="C407" s="104" t="s">
        <v>797</v>
      </c>
      <c r="D407" s="53" t="s">
        <v>798</v>
      </c>
      <c r="E407" s="54">
        <v>2</v>
      </c>
      <c r="F407" s="52" t="s">
        <v>677</v>
      </c>
      <c r="G407" s="50" t="s">
        <v>195</v>
      </c>
      <c r="H407" s="54" t="s">
        <v>52</v>
      </c>
      <c r="I407" s="151">
        <v>50</v>
      </c>
      <c r="J407" s="56">
        <v>242.49086917939374</v>
      </c>
      <c r="K407" s="56">
        <f t="shared" si="328"/>
        <v>12124.543458969687</v>
      </c>
      <c r="L407" s="73" t="s">
        <v>67</v>
      </c>
      <c r="M407" s="74" t="s">
        <v>41</v>
      </c>
      <c r="N407" s="74" t="s">
        <v>786</v>
      </c>
      <c r="O407" s="74" t="s">
        <v>32</v>
      </c>
      <c r="P407" s="59"/>
      <c r="Q407" s="59"/>
      <c r="R407" s="59"/>
      <c r="S407" s="59"/>
      <c r="T407" s="59"/>
      <c r="U407" s="59"/>
      <c r="V407" s="59">
        <v>25</v>
      </c>
      <c r="W407" s="59"/>
      <c r="X407" s="59"/>
      <c r="Y407" s="59">
        <v>25</v>
      </c>
      <c r="Z407" s="59"/>
      <c r="AA407" s="59"/>
      <c r="AB407" s="111">
        <f t="shared" si="329"/>
        <v>50</v>
      </c>
      <c r="AC407" s="60">
        <f t="shared" si="330"/>
        <v>0</v>
      </c>
      <c r="AD407" s="60">
        <f t="shared" si="331"/>
        <v>0</v>
      </c>
      <c r="AE407" s="60">
        <f t="shared" si="332"/>
        <v>0</v>
      </c>
      <c r="AF407" s="60">
        <f t="shared" si="333"/>
        <v>0</v>
      </c>
      <c r="AG407" s="60">
        <f t="shared" si="334"/>
        <v>0</v>
      </c>
      <c r="AH407" s="60">
        <f t="shared" si="335"/>
        <v>0</v>
      </c>
      <c r="AI407" s="60">
        <f t="shared" si="336"/>
        <v>6062.2717294848435</v>
      </c>
      <c r="AJ407" s="60">
        <f t="shared" si="337"/>
        <v>0</v>
      </c>
      <c r="AK407" s="60">
        <f t="shared" si="338"/>
        <v>0</v>
      </c>
      <c r="AL407" s="60">
        <f t="shared" si="339"/>
        <v>6062.2717294848435</v>
      </c>
      <c r="AM407" s="60">
        <f t="shared" si="340"/>
        <v>0</v>
      </c>
      <c r="AN407" s="60">
        <f t="shared" si="341"/>
        <v>0</v>
      </c>
      <c r="AO407" s="60">
        <f t="shared" si="342"/>
        <v>12124.543458969687</v>
      </c>
    </row>
    <row r="408" spans="1:41" ht="67.5" x14ac:dyDescent="0.25">
      <c r="A408" s="53" t="s">
        <v>781</v>
      </c>
      <c r="B408" s="53" t="s">
        <v>782</v>
      </c>
      <c r="C408" s="49" t="s">
        <v>799</v>
      </c>
      <c r="D408" s="236" t="s">
        <v>800</v>
      </c>
      <c r="E408" s="51">
        <v>4</v>
      </c>
      <c r="F408" s="232" t="s">
        <v>677</v>
      </c>
      <c r="G408" s="50" t="s">
        <v>51</v>
      </c>
      <c r="H408" s="50" t="s">
        <v>52</v>
      </c>
      <c r="I408" s="151">
        <v>4</v>
      </c>
      <c r="J408" s="56">
        <v>20913.702582012345</v>
      </c>
      <c r="K408" s="79">
        <f>+J408*I408</f>
        <v>83654.810328049381</v>
      </c>
      <c r="L408" s="73" t="s">
        <v>53</v>
      </c>
      <c r="M408" s="74" t="s">
        <v>30</v>
      </c>
      <c r="N408" s="74" t="s">
        <v>786</v>
      </c>
      <c r="O408" s="74" t="s">
        <v>32</v>
      </c>
      <c r="P408" s="59"/>
      <c r="Q408" s="59"/>
      <c r="R408" s="59"/>
      <c r="S408" s="59">
        <v>4</v>
      </c>
      <c r="T408" s="59"/>
      <c r="U408" s="59"/>
      <c r="V408" s="59"/>
      <c r="W408" s="59"/>
      <c r="X408" s="59"/>
      <c r="Y408" s="59"/>
      <c r="Z408" s="59"/>
      <c r="AA408" s="59"/>
      <c r="AB408" s="111">
        <f t="shared" si="329"/>
        <v>4</v>
      </c>
      <c r="AC408" s="60">
        <f t="shared" si="330"/>
        <v>0</v>
      </c>
      <c r="AD408" s="60">
        <f t="shared" si="331"/>
        <v>0</v>
      </c>
      <c r="AE408" s="60">
        <f t="shared" si="332"/>
        <v>0</v>
      </c>
      <c r="AF408" s="60">
        <f t="shared" si="333"/>
        <v>83654.810328049381</v>
      </c>
      <c r="AG408" s="60">
        <f t="shared" si="334"/>
        <v>0</v>
      </c>
      <c r="AH408" s="60">
        <f t="shared" si="335"/>
        <v>0</v>
      </c>
      <c r="AI408" s="60">
        <f t="shared" si="336"/>
        <v>0</v>
      </c>
      <c r="AJ408" s="60">
        <f t="shared" si="337"/>
        <v>0</v>
      </c>
      <c r="AK408" s="60">
        <f t="shared" si="338"/>
        <v>0</v>
      </c>
      <c r="AL408" s="60">
        <f t="shared" si="339"/>
        <v>0</v>
      </c>
      <c r="AM408" s="60">
        <f t="shared" si="340"/>
        <v>0</v>
      </c>
      <c r="AN408" s="60">
        <f t="shared" si="341"/>
        <v>0</v>
      </c>
      <c r="AO408" s="60">
        <f t="shared" si="342"/>
        <v>83654.810328049381</v>
      </c>
    </row>
    <row r="409" spans="1:41" ht="67.5" x14ac:dyDescent="0.25">
      <c r="A409" s="53" t="s">
        <v>781</v>
      </c>
      <c r="B409" s="53" t="s">
        <v>782</v>
      </c>
      <c r="C409" s="49" t="s">
        <v>801</v>
      </c>
      <c r="D409" s="236"/>
      <c r="E409" s="51"/>
      <c r="F409" s="232"/>
      <c r="G409" s="50" t="s">
        <v>47</v>
      </c>
      <c r="H409" s="141" t="s">
        <v>802</v>
      </c>
      <c r="I409" s="151">
        <v>4</v>
      </c>
      <c r="J409" s="56">
        <v>57215.682450278196</v>
      </c>
      <c r="K409" s="56">
        <f>+J409*I409</f>
        <v>228862.72980111279</v>
      </c>
      <c r="L409" s="62" t="s">
        <v>48</v>
      </c>
      <c r="M409" s="63" t="s">
        <v>41</v>
      </c>
      <c r="N409" s="63" t="s">
        <v>786</v>
      </c>
      <c r="O409" s="63" t="s">
        <v>32</v>
      </c>
      <c r="P409" s="59"/>
      <c r="Q409" s="59"/>
      <c r="R409" s="59"/>
      <c r="S409" s="59"/>
      <c r="T409" s="59"/>
      <c r="U409" s="59"/>
      <c r="V409" s="59">
        <v>4</v>
      </c>
      <c r="W409" s="59"/>
      <c r="X409" s="59"/>
      <c r="Y409" s="59"/>
      <c r="Z409" s="59"/>
      <c r="AA409" s="59"/>
      <c r="AB409" s="111">
        <f t="shared" si="329"/>
        <v>4</v>
      </c>
      <c r="AC409" s="60">
        <f t="shared" si="330"/>
        <v>0</v>
      </c>
      <c r="AD409" s="60">
        <f t="shared" si="331"/>
        <v>0</v>
      </c>
      <c r="AE409" s="60">
        <f t="shared" si="332"/>
        <v>0</v>
      </c>
      <c r="AF409" s="60">
        <f t="shared" si="333"/>
        <v>0</v>
      </c>
      <c r="AG409" s="60">
        <f t="shared" si="334"/>
        <v>0</v>
      </c>
      <c r="AH409" s="60">
        <f t="shared" si="335"/>
        <v>0</v>
      </c>
      <c r="AI409" s="60">
        <f t="shared" si="336"/>
        <v>228862.72980111279</v>
      </c>
      <c r="AJ409" s="60">
        <f t="shared" si="337"/>
        <v>0</v>
      </c>
      <c r="AK409" s="60">
        <f t="shared" si="338"/>
        <v>0</v>
      </c>
      <c r="AL409" s="60">
        <f t="shared" si="339"/>
        <v>0</v>
      </c>
      <c r="AM409" s="60">
        <f t="shared" si="340"/>
        <v>0</v>
      </c>
      <c r="AN409" s="60">
        <f t="shared" si="341"/>
        <v>0</v>
      </c>
      <c r="AO409" s="60">
        <f t="shared" si="342"/>
        <v>228862.72980111279</v>
      </c>
    </row>
    <row r="410" spans="1:41" ht="67.5" x14ac:dyDescent="0.25">
      <c r="A410" s="53" t="s">
        <v>781</v>
      </c>
      <c r="B410" s="53" t="s">
        <v>782</v>
      </c>
      <c r="C410" s="49" t="s">
        <v>803</v>
      </c>
      <c r="D410" s="236"/>
      <c r="E410" s="238"/>
      <c r="F410" s="232"/>
      <c r="G410" s="50" t="s">
        <v>804</v>
      </c>
      <c r="H410" s="141" t="s">
        <v>802</v>
      </c>
      <c r="I410" s="151">
        <v>4</v>
      </c>
      <c r="J410" s="56">
        <v>15321.5</v>
      </c>
      <c r="K410" s="56">
        <f t="shared" si="328"/>
        <v>61286</v>
      </c>
      <c r="L410" s="73" t="s">
        <v>805</v>
      </c>
      <c r="M410" s="63" t="s">
        <v>41</v>
      </c>
      <c r="N410" s="63" t="s">
        <v>786</v>
      </c>
      <c r="O410" s="63" t="s">
        <v>32</v>
      </c>
      <c r="P410" s="59"/>
      <c r="Q410" s="59"/>
      <c r="R410" s="59"/>
      <c r="S410" s="59"/>
      <c r="T410" s="59"/>
      <c r="U410" s="59"/>
      <c r="V410" s="59">
        <v>4</v>
      </c>
      <c r="W410" s="59"/>
      <c r="X410" s="59"/>
      <c r="Y410" s="59"/>
      <c r="Z410" s="59"/>
      <c r="AA410" s="59"/>
      <c r="AB410" s="111">
        <f t="shared" si="329"/>
        <v>4</v>
      </c>
      <c r="AC410" s="60">
        <f t="shared" si="330"/>
        <v>0</v>
      </c>
      <c r="AD410" s="60">
        <f t="shared" si="331"/>
        <v>0</v>
      </c>
      <c r="AE410" s="60">
        <f t="shared" si="332"/>
        <v>0</v>
      </c>
      <c r="AF410" s="60">
        <f t="shared" si="333"/>
        <v>0</v>
      </c>
      <c r="AG410" s="60">
        <f t="shared" si="334"/>
        <v>0</v>
      </c>
      <c r="AH410" s="60">
        <f t="shared" si="335"/>
        <v>0</v>
      </c>
      <c r="AI410" s="60">
        <f t="shared" si="336"/>
        <v>61286</v>
      </c>
      <c r="AJ410" s="60">
        <f t="shared" si="337"/>
        <v>0</v>
      </c>
      <c r="AK410" s="60">
        <f t="shared" si="338"/>
        <v>0</v>
      </c>
      <c r="AL410" s="60">
        <f t="shared" si="339"/>
        <v>0</v>
      </c>
      <c r="AM410" s="60">
        <f t="shared" si="340"/>
        <v>0</v>
      </c>
      <c r="AN410" s="60">
        <f t="shared" si="341"/>
        <v>0</v>
      </c>
      <c r="AO410" s="60">
        <f t="shared" si="342"/>
        <v>61286</v>
      </c>
    </row>
    <row r="411" spans="1:41" ht="67.5" x14ac:dyDescent="0.25">
      <c r="A411" s="53" t="s">
        <v>781</v>
      </c>
      <c r="B411" s="53" t="s">
        <v>782</v>
      </c>
      <c r="C411" s="49" t="s">
        <v>806</v>
      </c>
      <c r="D411" s="236"/>
      <c r="E411" s="238"/>
      <c r="F411" s="232"/>
      <c r="G411" s="50" t="s">
        <v>807</v>
      </c>
      <c r="H411" s="141" t="s">
        <v>802</v>
      </c>
      <c r="I411" s="151">
        <v>32</v>
      </c>
      <c r="J411" s="56">
        <v>10816.72719391317</v>
      </c>
      <c r="K411" s="56">
        <f t="shared" si="328"/>
        <v>346135.27020522143</v>
      </c>
      <c r="L411" s="62" t="s">
        <v>50</v>
      </c>
      <c r="M411" s="63" t="s">
        <v>41</v>
      </c>
      <c r="N411" s="63" t="s">
        <v>786</v>
      </c>
      <c r="O411" s="63" t="s">
        <v>32</v>
      </c>
      <c r="P411" s="59"/>
      <c r="Q411" s="59"/>
      <c r="R411" s="59"/>
      <c r="S411" s="59"/>
      <c r="T411" s="59"/>
      <c r="U411" s="59"/>
      <c r="V411" s="59">
        <v>32</v>
      </c>
      <c r="W411" s="59"/>
      <c r="X411" s="59"/>
      <c r="Y411" s="59"/>
      <c r="Z411" s="59"/>
      <c r="AA411" s="59"/>
      <c r="AB411" s="111">
        <f t="shared" si="329"/>
        <v>32</v>
      </c>
      <c r="AC411" s="60">
        <f t="shared" si="330"/>
        <v>0</v>
      </c>
      <c r="AD411" s="60">
        <f t="shared" si="331"/>
        <v>0</v>
      </c>
      <c r="AE411" s="60">
        <f t="shared" si="332"/>
        <v>0</v>
      </c>
      <c r="AF411" s="60">
        <f t="shared" si="333"/>
        <v>0</v>
      </c>
      <c r="AG411" s="60">
        <f t="shared" si="334"/>
        <v>0</v>
      </c>
      <c r="AH411" s="60">
        <f t="shared" si="335"/>
        <v>0</v>
      </c>
      <c r="AI411" s="60">
        <f t="shared" si="336"/>
        <v>346135.27020522143</v>
      </c>
      <c r="AJ411" s="60">
        <f t="shared" si="337"/>
        <v>0</v>
      </c>
      <c r="AK411" s="60">
        <f t="shared" si="338"/>
        <v>0</v>
      </c>
      <c r="AL411" s="60">
        <f t="shared" si="339"/>
        <v>0</v>
      </c>
      <c r="AM411" s="60">
        <f t="shared" si="340"/>
        <v>0</v>
      </c>
      <c r="AN411" s="60">
        <f t="shared" si="341"/>
        <v>0</v>
      </c>
      <c r="AO411" s="60">
        <f t="shared" si="342"/>
        <v>346135.27020522143</v>
      </c>
    </row>
    <row r="412" spans="1:41" ht="67.5" x14ac:dyDescent="0.25">
      <c r="A412" s="53" t="s">
        <v>781</v>
      </c>
      <c r="B412" s="53" t="s">
        <v>782</v>
      </c>
      <c r="C412" s="235" t="s">
        <v>808</v>
      </c>
      <c r="D412" s="236" t="s">
        <v>809</v>
      </c>
      <c r="E412" s="232">
        <v>4</v>
      </c>
      <c r="F412" s="232" t="s">
        <v>677</v>
      </c>
      <c r="G412" s="50" t="s">
        <v>810</v>
      </c>
      <c r="H412" s="54" t="s">
        <v>28</v>
      </c>
      <c r="I412" s="55">
        <v>2</v>
      </c>
      <c r="J412" s="153">
        <v>788095.25</v>
      </c>
      <c r="K412" s="56">
        <f t="shared" si="328"/>
        <v>1576190.5</v>
      </c>
      <c r="L412" s="73" t="s">
        <v>67</v>
      </c>
      <c r="M412" s="74" t="s">
        <v>30</v>
      </c>
      <c r="N412" s="74" t="s">
        <v>786</v>
      </c>
      <c r="O412" s="74" t="s">
        <v>32</v>
      </c>
      <c r="P412" s="130"/>
      <c r="Q412" s="130"/>
      <c r="R412" s="130"/>
      <c r="S412" s="130"/>
      <c r="T412" s="130"/>
      <c r="U412" s="130"/>
      <c r="V412" s="130">
        <v>1</v>
      </c>
      <c r="W412" s="130"/>
      <c r="X412" s="130"/>
      <c r="Y412" s="130">
        <v>1</v>
      </c>
      <c r="Z412" s="130"/>
      <c r="AA412" s="130"/>
      <c r="AB412" s="111">
        <f t="shared" si="329"/>
        <v>2</v>
      </c>
      <c r="AC412" s="60">
        <f t="shared" si="330"/>
        <v>0</v>
      </c>
      <c r="AD412" s="60">
        <f t="shared" si="331"/>
        <v>0</v>
      </c>
      <c r="AE412" s="60">
        <f t="shared" si="332"/>
        <v>0</v>
      </c>
      <c r="AF412" s="60">
        <f t="shared" si="333"/>
        <v>0</v>
      </c>
      <c r="AG412" s="60">
        <f t="shared" si="334"/>
        <v>0</v>
      </c>
      <c r="AH412" s="60">
        <f t="shared" si="335"/>
        <v>0</v>
      </c>
      <c r="AI412" s="60">
        <f t="shared" si="336"/>
        <v>788095.25</v>
      </c>
      <c r="AJ412" s="60">
        <f t="shared" si="337"/>
        <v>0</v>
      </c>
      <c r="AK412" s="60">
        <f t="shared" si="338"/>
        <v>0</v>
      </c>
      <c r="AL412" s="60">
        <f t="shared" si="339"/>
        <v>788095.25</v>
      </c>
      <c r="AM412" s="60">
        <f t="shared" si="340"/>
        <v>0</v>
      </c>
      <c r="AN412" s="60">
        <f t="shared" si="341"/>
        <v>0</v>
      </c>
      <c r="AO412" s="60">
        <f t="shared" si="342"/>
        <v>1576190.5</v>
      </c>
    </row>
    <row r="413" spans="1:41" ht="67.5" x14ac:dyDescent="0.25">
      <c r="A413" s="53" t="s">
        <v>781</v>
      </c>
      <c r="B413" s="53" t="s">
        <v>782</v>
      </c>
      <c r="C413" s="235"/>
      <c r="D413" s="236"/>
      <c r="E413" s="232"/>
      <c r="F413" s="232"/>
      <c r="G413" s="50" t="s">
        <v>91</v>
      </c>
      <c r="H413" s="141" t="s">
        <v>802</v>
      </c>
      <c r="I413" s="55">
        <v>4</v>
      </c>
      <c r="J413" s="61">
        <v>48245.645501983701</v>
      </c>
      <c r="K413" s="56">
        <f t="shared" si="328"/>
        <v>192982.58200793481</v>
      </c>
      <c r="L413" s="98" t="s">
        <v>67</v>
      </c>
      <c r="M413" s="74" t="s">
        <v>30</v>
      </c>
      <c r="N413" s="74" t="s">
        <v>786</v>
      </c>
      <c r="O413" s="74" t="s">
        <v>32</v>
      </c>
      <c r="P413" s="59"/>
      <c r="Q413" s="59"/>
      <c r="R413" s="59"/>
      <c r="S413" s="59"/>
      <c r="T413" s="59"/>
      <c r="U413" s="59"/>
      <c r="V413" s="59">
        <v>2</v>
      </c>
      <c r="W413" s="59"/>
      <c r="X413" s="59"/>
      <c r="Y413" s="59">
        <v>2</v>
      </c>
      <c r="Z413" s="59"/>
      <c r="AA413" s="59"/>
      <c r="AB413" s="111">
        <f t="shared" si="329"/>
        <v>4</v>
      </c>
      <c r="AC413" s="60">
        <f t="shared" si="330"/>
        <v>0</v>
      </c>
      <c r="AD413" s="60">
        <f t="shared" si="331"/>
        <v>0</v>
      </c>
      <c r="AE413" s="60">
        <f t="shared" si="332"/>
        <v>0</v>
      </c>
      <c r="AF413" s="60">
        <f t="shared" si="333"/>
        <v>0</v>
      </c>
      <c r="AG413" s="60">
        <f t="shared" si="334"/>
        <v>0</v>
      </c>
      <c r="AH413" s="60">
        <f t="shared" si="335"/>
        <v>0</v>
      </c>
      <c r="AI413" s="60">
        <f t="shared" si="336"/>
        <v>96491.291003967403</v>
      </c>
      <c r="AJ413" s="60">
        <f t="shared" si="337"/>
        <v>0</v>
      </c>
      <c r="AK413" s="60">
        <f t="shared" si="338"/>
        <v>0</v>
      </c>
      <c r="AL413" s="60">
        <f t="shared" si="339"/>
        <v>96491.291003967403</v>
      </c>
      <c r="AM413" s="60">
        <f t="shared" si="340"/>
        <v>0</v>
      </c>
      <c r="AN413" s="60">
        <f t="shared" si="341"/>
        <v>0</v>
      </c>
      <c r="AO413" s="60">
        <f t="shared" si="342"/>
        <v>192982.58200793481</v>
      </c>
    </row>
    <row r="414" spans="1:41" ht="67.5" x14ac:dyDescent="0.25">
      <c r="A414" s="53" t="s">
        <v>781</v>
      </c>
      <c r="B414" s="53" t="s">
        <v>782</v>
      </c>
      <c r="C414" s="235"/>
      <c r="D414" s="236"/>
      <c r="E414" s="232"/>
      <c r="F414" s="232"/>
      <c r="G414" s="50" t="s">
        <v>108</v>
      </c>
      <c r="H414" s="141" t="s">
        <v>52</v>
      </c>
      <c r="I414" s="55">
        <v>4</v>
      </c>
      <c r="J414" s="79">
        <v>42435.900646478396</v>
      </c>
      <c r="K414" s="56">
        <f t="shared" si="328"/>
        <v>169743.60258591358</v>
      </c>
      <c r="L414" s="100" t="s">
        <v>48</v>
      </c>
      <c r="M414" s="78" t="s">
        <v>41</v>
      </c>
      <c r="N414" s="78" t="s">
        <v>786</v>
      </c>
      <c r="O414" s="99" t="s">
        <v>32</v>
      </c>
      <c r="P414" s="59"/>
      <c r="Q414" s="59"/>
      <c r="R414" s="59"/>
      <c r="S414" s="59"/>
      <c r="T414" s="59"/>
      <c r="U414" s="59"/>
      <c r="V414" s="59">
        <v>2</v>
      </c>
      <c r="W414" s="59"/>
      <c r="X414" s="59"/>
      <c r="Y414" s="59">
        <v>2</v>
      </c>
      <c r="Z414" s="59"/>
      <c r="AA414" s="59"/>
      <c r="AB414" s="111">
        <f t="shared" si="329"/>
        <v>4</v>
      </c>
      <c r="AC414" s="60">
        <f t="shared" si="330"/>
        <v>0</v>
      </c>
      <c r="AD414" s="60">
        <f t="shared" si="331"/>
        <v>0</v>
      </c>
      <c r="AE414" s="60">
        <f t="shared" si="332"/>
        <v>0</v>
      </c>
      <c r="AF414" s="60">
        <f t="shared" si="333"/>
        <v>0</v>
      </c>
      <c r="AG414" s="60">
        <f t="shared" si="334"/>
        <v>0</v>
      </c>
      <c r="AH414" s="60">
        <f t="shared" si="335"/>
        <v>0</v>
      </c>
      <c r="AI414" s="60">
        <f t="shared" si="336"/>
        <v>84871.801292956792</v>
      </c>
      <c r="AJ414" s="60">
        <f t="shared" si="337"/>
        <v>0</v>
      </c>
      <c r="AK414" s="60">
        <f t="shared" si="338"/>
        <v>0</v>
      </c>
      <c r="AL414" s="60">
        <f t="shared" si="339"/>
        <v>84871.801292956792</v>
      </c>
      <c r="AM414" s="60">
        <f t="shared" si="340"/>
        <v>0</v>
      </c>
      <c r="AN414" s="60">
        <f t="shared" si="341"/>
        <v>0</v>
      </c>
      <c r="AO414" s="60">
        <f t="shared" si="342"/>
        <v>169743.60258591358</v>
      </c>
    </row>
    <row r="415" spans="1:41" ht="67.5" x14ac:dyDescent="0.2">
      <c r="A415" s="53" t="s">
        <v>781</v>
      </c>
      <c r="B415" s="53" t="s">
        <v>782</v>
      </c>
      <c r="C415" s="235"/>
      <c r="D415" s="236"/>
      <c r="E415" s="232"/>
      <c r="F415" s="232"/>
      <c r="G415" s="50" t="s">
        <v>116</v>
      </c>
      <c r="H415" s="54" t="s">
        <v>117</v>
      </c>
      <c r="I415" s="55">
        <v>240</v>
      </c>
      <c r="J415" s="61">
        <v>25.5</v>
      </c>
      <c r="K415" s="121">
        <f t="shared" si="328"/>
        <v>6120</v>
      </c>
      <c r="L415" s="99" t="s">
        <v>118</v>
      </c>
      <c r="M415" s="74" t="s">
        <v>41</v>
      </c>
      <c r="N415" s="78" t="s">
        <v>786</v>
      </c>
      <c r="O415" s="99" t="s">
        <v>32</v>
      </c>
      <c r="P415" s="59"/>
      <c r="Q415" s="59"/>
      <c r="R415" s="59"/>
      <c r="S415" s="59"/>
      <c r="T415" s="59"/>
      <c r="U415" s="59"/>
      <c r="V415" s="59">
        <v>120</v>
      </c>
      <c r="W415" s="59"/>
      <c r="X415" s="59"/>
      <c r="Y415" s="59">
        <v>120</v>
      </c>
      <c r="Z415" s="59"/>
      <c r="AA415" s="59"/>
      <c r="AB415" s="111">
        <f t="shared" si="329"/>
        <v>240</v>
      </c>
      <c r="AC415" s="60">
        <f t="shared" si="330"/>
        <v>0</v>
      </c>
      <c r="AD415" s="60">
        <f t="shared" si="331"/>
        <v>0</v>
      </c>
      <c r="AE415" s="60">
        <f t="shared" si="332"/>
        <v>0</v>
      </c>
      <c r="AF415" s="60">
        <f t="shared" si="333"/>
        <v>0</v>
      </c>
      <c r="AG415" s="60">
        <f t="shared" si="334"/>
        <v>0</v>
      </c>
      <c r="AH415" s="60">
        <f t="shared" si="335"/>
        <v>0</v>
      </c>
      <c r="AI415" s="60">
        <f t="shared" si="336"/>
        <v>3060</v>
      </c>
      <c r="AJ415" s="60">
        <f t="shared" si="337"/>
        <v>0</v>
      </c>
      <c r="AK415" s="60">
        <f t="shared" si="338"/>
        <v>0</v>
      </c>
      <c r="AL415" s="60">
        <f t="shared" si="339"/>
        <v>3060</v>
      </c>
      <c r="AM415" s="60">
        <f t="shared" si="340"/>
        <v>0</v>
      </c>
      <c r="AN415" s="60">
        <f t="shared" si="341"/>
        <v>0</v>
      </c>
      <c r="AO415" s="60">
        <f t="shared" si="342"/>
        <v>6120</v>
      </c>
    </row>
    <row r="416" spans="1:41" ht="67.5" x14ac:dyDescent="0.25">
      <c r="A416" s="53" t="s">
        <v>781</v>
      </c>
      <c r="B416" s="53" t="s">
        <v>782</v>
      </c>
      <c r="C416" s="235"/>
      <c r="D416" s="236"/>
      <c r="E416" s="232"/>
      <c r="F416" s="232"/>
      <c r="G416" s="50" t="s">
        <v>119</v>
      </c>
      <c r="H416" s="54" t="s">
        <v>120</v>
      </c>
      <c r="I416" s="55">
        <v>240</v>
      </c>
      <c r="J416" s="61">
        <v>120</v>
      </c>
      <c r="K416" s="61">
        <f t="shared" si="328"/>
        <v>28800</v>
      </c>
      <c r="L416" s="81" t="s">
        <v>121</v>
      </c>
      <c r="M416" s="74" t="s">
        <v>41</v>
      </c>
      <c r="N416" s="78" t="s">
        <v>786</v>
      </c>
      <c r="O416" s="99" t="s">
        <v>32</v>
      </c>
      <c r="P416" s="59"/>
      <c r="Q416" s="59"/>
      <c r="R416" s="59"/>
      <c r="S416" s="59"/>
      <c r="T416" s="59"/>
      <c r="U416" s="59"/>
      <c r="V416" s="59">
        <v>120</v>
      </c>
      <c r="W416" s="59"/>
      <c r="X416" s="59"/>
      <c r="Y416" s="59">
        <v>120</v>
      </c>
      <c r="Z416" s="59"/>
      <c r="AA416" s="59"/>
      <c r="AB416" s="111">
        <f t="shared" si="329"/>
        <v>240</v>
      </c>
      <c r="AC416" s="60">
        <f t="shared" si="330"/>
        <v>0</v>
      </c>
      <c r="AD416" s="60">
        <f t="shared" si="331"/>
        <v>0</v>
      </c>
      <c r="AE416" s="60">
        <f t="shared" si="332"/>
        <v>0</v>
      </c>
      <c r="AF416" s="60">
        <f t="shared" si="333"/>
        <v>0</v>
      </c>
      <c r="AG416" s="60">
        <f t="shared" si="334"/>
        <v>0</v>
      </c>
      <c r="AH416" s="60">
        <f t="shared" si="335"/>
        <v>0</v>
      </c>
      <c r="AI416" s="60">
        <f t="shared" si="336"/>
        <v>14400</v>
      </c>
      <c r="AJ416" s="60">
        <f t="shared" si="337"/>
        <v>0</v>
      </c>
      <c r="AK416" s="60">
        <f t="shared" si="338"/>
        <v>0</v>
      </c>
      <c r="AL416" s="60">
        <f t="shared" si="339"/>
        <v>14400</v>
      </c>
      <c r="AM416" s="60">
        <f t="shared" si="340"/>
        <v>0</v>
      </c>
      <c r="AN416" s="60">
        <f t="shared" si="341"/>
        <v>0</v>
      </c>
      <c r="AO416" s="60">
        <f t="shared" si="342"/>
        <v>28800</v>
      </c>
    </row>
    <row r="417" spans="1:41" ht="67.5" x14ac:dyDescent="0.25">
      <c r="A417" s="53" t="s">
        <v>781</v>
      </c>
      <c r="B417" s="53" t="s">
        <v>782</v>
      </c>
      <c r="C417" s="235"/>
      <c r="D417" s="236"/>
      <c r="E417" s="232"/>
      <c r="F417" s="232"/>
      <c r="G417" s="50" t="s">
        <v>106</v>
      </c>
      <c r="H417" s="141" t="s">
        <v>802</v>
      </c>
      <c r="I417" s="55">
        <v>240</v>
      </c>
      <c r="J417" s="56">
        <v>606.22709818979695</v>
      </c>
      <c r="K417" s="61">
        <f t="shared" si="328"/>
        <v>145494.50356555128</v>
      </c>
      <c r="L417" s="81" t="s">
        <v>107</v>
      </c>
      <c r="M417" s="78" t="s">
        <v>41</v>
      </c>
      <c r="N417" s="78" t="s">
        <v>786</v>
      </c>
      <c r="O417" s="99" t="s">
        <v>32</v>
      </c>
      <c r="P417" s="59"/>
      <c r="Q417" s="59"/>
      <c r="R417" s="59"/>
      <c r="S417" s="59"/>
      <c r="T417" s="59"/>
      <c r="U417" s="59"/>
      <c r="V417" s="59">
        <v>120</v>
      </c>
      <c r="W417" s="59"/>
      <c r="X417" s="59"/>
      <c r="Y417" s="59">
        <v>120</v>
      </c>
      <c r="Z417" s="59"/>
      <c r="AA417" s="59"/>
      <c r="AB417" s="111">
        <f t="shared" si="329"/>
        <v>240</v>
      </c>
      <c r="AC417" s="60">
        <f t="shared" si="330"/>
        <v>0</v>
      </c>
      <c r="AD417" s="60">
        <f t="shared" si="331"/>
        <v>0</v>
      </c>
      <c r="AE417" s="60">
        <f t="shared" si="332"/>
        <v>0</v>
      </c>
      <c r="AF417" s="60">
        <f t="shared" si="333"/>
        <v>0</v>
      </c>
      <c r="AG417" s="60">
        <f t="shared" si="334"/>
        <v>0</v>
      </c>
      <c r="AH417" s="60">
        <f t="shared" si="335"/>
        <v>0</v>
      </c>
      <c r="AI417" s="60">
        <f t="shared" si="336"/>
        <v>72747.251782775638</v>
      </c>
      <c r="AJ417" s="60">
        <f t="shared" si="337"/>
        <v>0</v>
      </c>
      <c r="AK417" s="60">
        <f t="shared" si="338"/>
        <v>0</v>
      </c>
      <c r="AL417" s="60">
        <f t="shared" si="339"/>
        <v>72747.251782775638</v>
      </c>
      <c r="AM417" s="60">
        <f t="shared" si="340"/>
        <v>0</v>
      </c>
      <c r="AN417" s="60">
        <f t="shared" si="341"/>
        <v>0</v>
      </c>
      <c r="AO417" s="60">
        <f t="shared" si="342"/>
        <v>145494.50356555128</v>
      </c>
    </row>
    <row r="418" spans="1:41" ht="135" x14ac:dyDescent="0.25">
      <c r="A418" s="53" t="s">
        <v>781</v>
      </c>
      <c r="B418" s="53" t="s">
        <v>782</v>
      </c>
      <c r="C418" s="49" t="s">
        <v>811</v>
      </c>
      <c r="D418" s="53" t="s">
        <v>812</v>
      </c>
      <c r="E418" s="54">
        <v>1</v>
      </c>
      <c r="F418" s="54" t="s">
        <v>677</v>
      </c>
      <c r="G418" s="50" t="s">
        <v>813</v>
      </c>
      <c r="H418" s="141" t="s">
        <v>52</v>
      </c>
      <c r="I418" s="55">
        <v>1</v>
      </c>
      <c r="J418" s="56">
        <v>152808.093936697</v>
      </c>
      <c r="K418" s="56">
        <f t="shared" si="328"/>
        <v>152808.093936697</v>
      </c>
      <c r="L418" s="159" t="s">
        <v>713</v>
      </c>
      <c r="M418" s="160" t="s">
        <v>41</v>
      </c>
      <c r="N418" s="160" t="s">
        <v>786</v>
      </c>
      <c r="O418" s="160" t="s">
        <v>32</v>
      </c>
      <c r="Q418" s="59"/>
      <c r="R418" s="59">
        <v>1</v>
      </c>
      <c r="T418" s="59">
        <v>0</v>
      </c>
      <c r="U418" s="59"/>
      <c r="V418" s="59"/>
      <c r="W418" s="59"/>
      <c r="X418" s="59"/>
      <c r="Y418" s="59"/>
      <c r="Z418" s="59"/>
      <c r="AA418" s="59"/>
      <c r="AB418" s="111">
        <f t="shared" si="329"/>
        <v>1</v>
      </c>
      <c r="AC418" s="60">
        <f t="shared" si="330"/>
        <v>0</v>
      </c>
      <c r="AD418" s="60">
        <f t="shared" si="331"/>
        <v>0</v>
      </c>
      <c r="AE418" s="60">
        <f t="shared" si="332"/>
        <v>152808.093936697</v>
      </c>
      <c r="AF418" s="60">
        <f t="shared" si="333"/>
        <v>0</v>
      </c>
      <c r="AG418" s="60">
        <f t="shared" si="334"/>
        <v>0</v>
      </c>
      <c r="AH418" s="60">
        <f t="shared" si="335"/>
        <v>0</v>
      </c>
      <c r="AI418" s="60">
        <f t="shared" si="336"/>
        <v>0</v>
      </c>
      <c r="AJ418" s="60">
        <f t="shared" si="337"/>
        <v>0</v>
      </c>
      <c r="AK418" s="60">
        <f t="shared" si="338"/>
        <v>0</v>
      </c>
      <c r="AL418" s="60">
        <f t="shared" si="339"/>
        <v>0</v>
      </c>
      <c r="AM418" s="60">
        <f t="shared" si="340"/>
        <v>0</v>
      </c>
      <c r="AN418" s="60">
        <f t="shared" si="341"/>
        <v>0</v>
      </c>
      <c r="AO418" s="60">
        <f t="shared" si="342"/>
        <v>152808.093936697</v>
      </c>
    </row>
    <row r="419" spans="1:41" ht="101.25" x14ac:dyDescent="0.25">
      <c r="A419" s="53" t="s">
        <v>781</v>
      </c>
      <c r="B419" s="53" t="s">
        <v>782</v>
      </c>
      <c r="C419" s="49" t="s">
        <v>814</v>
      </c>
      <c r="D419" s="53" t="s">
        <v>815</v>
      </c>
      <c r="E419" s="161">
        <v>22</v>
      </c>
      <c r="F419" s="54" t="s">
        <v>677</v>
      </c>
      <c r="G419" s="50" t="s">
        <v>57</v>
      </c>
      <c r="H419" s="141" t="s">
        <v>52</v>
      </c>
      <c r="I419" s="151">
        <v>22</v>
      </c>
      <c r="J419" s="56">
        <v>2153.1379005307649</v>
      </c>
      <c r="K419" s="56">
        <f t="shared" si="328"/>
        <v>47369.033811676825</v>
      </c>
      <c r="L419" s="73" t="s">
        <v>59</v>
      </c>
      <c r="M419" s="74" t="s">
        <v>41</v>
      </c>
      <c r="N419" s="74" t="s">
        <v>786</v>
      </c>
      <c r="O419" s="74" t="s">
        <v>32</v>
      </c>
      <c r="Q419" s="59"/>
      <c r="R419" s="59">
        <v>2</v>
      </c>
      <c r="T419" s="59">
        <v>7</v>
      </c>
      <c r="U419" s="59"/>
      <c r="V419" s="59">
        <v>7</v>
      </c>
      <c r="W419" s="59"/>
      <c r="X419" s="59"/>
      <c r="Y419" s="59">
        <v>6</v>
      </c>
      <c r="Z419" s="59"/>
      <c r="AA419" s="59"/>
      <c r="AB419" s="111">
        <f t="shared" si="329"/>
        <v>22</v>
      </c>
      <c r="AC419" s="60">
        <f t="shared" si="330"/>
        <v>0</v>
      </c>
      <c r="AD419" s="60">
        <f t="shared" si="331"/>
        <v>0</v>
      </c>
      <c r="AE419" s="60">
        <f t="shared" si="332"/>
        <v>4306.2758010615298</v>
      </c>
      <c r="AF419" s="60">
        <f t="shared" si="333"/>
        <v>0</v>
      </c>
      <c r="AG419" s="60">
        <f t="shared" si="334"/>
        <v>15071.965303715355</v>
      </c>
      <c r="AH419" s="60">
        <f t="shared" si="335"/>
        <v>0</v>
      </c>
      <c r="AI419" s="60">
        <f t="shared" si="336"/>
        <v>15071.965303715355</v>
      </c>
      <c r="AJ419" s="60">
        <f t="shared" si="337"/>
        <v>0</v>
      </c>
      <c r="AK419" s="60">
        <f t="shared" si="338"/>
        <v>0</v>
      </c>
      <c r="AL419" s="60">
        <f t="shared" si="339"/>
        <v>12918.82740318459</v>
      </c>
      <c r="AM419" s="60">
        <f t="shared" si="340"/>
        <v>0</v>
      </c>
      <c r="AN419" s="60">
        <f t="shared" si="341"/>
        <v>0</v>
      </c>
      <c r="AO419" s="60">
        <f t="shared" si="342"/>
        <v>47369.033811676825</v>
      </c>
    </row>
    <row r="420" spans="1:41" ht="67.5" x14ac:dyDescent="0.25">
      <c r="A420" s="53" t="s">
        <v>781</v>
      </c>
      <c r="B420" s="53" t="s">
        <v>782</v>
      </c>
      <c r="C420" s="49" t="s">
        <v>816</v>
      </c>
      <c r="D420" s="53" t="s">
        <v>817</v>
      </c>
      <c r="E420" s="54">
        <v>1</v>
      </c>
      <c r="F420" s="54" t="s">
        <v>677</v>
      </c>
      <c r="G420" s="50" t="s">
        <v>813</v>
      </c>
      <c r="H420" s="141" t="s">
        <v>52</v>
      </c>
      <c r="I420" s="55">
        <v>1</v>
      </c>
      <c r="J420" s="61">
        <v>80411.829999999958</v>
      </c>
      <c r="K420" s="56">
        <f t="shared" si="328"/>
        <v>80411.829999999958</v>
      </c>
      <c r="L420" s="159" t="s">
        <v>713</v>
      </c>
      <c r="M420" s="160" t="s">
        <v>41</v>
      </c>
      <c r="N420" s="160" t="s">
        <v>786</v>
      </c>
      <c r="O420" s="160" t="s">
        <v>32</v>
      </c>
      <c r="P420" s="59"/>
      <c r="Q420" s="59"/>
      <c r="R420" s="59"/>
      <c r="S420" s="59">
        <v>1</v>
      </c>
      <c r="T420" s="59"/>
      <c r="U420" s="59"/>
      <c r="V420" s="59"/>
      <c r="W420" s="59"/>
      <c r="X420" s="59"/>
      <c r="Y420" s="59"/>
      <c r="Z420" s="59"/>
      <c r="AA420" s="59"/>
      <c r="AB420" s="111">
        <f t="shared" si="329"/>
        <v>1</v>
      </c>
      <c r="AC420" s="60">
        <f t="shared" si="330"/>
        <v>0</v>
      </c>
      <c r="AD420" s="60">
        <f t="shared" si="331"/>
        <v>0</v>
      </c>
      <c r="AE420" s="60">
        <f t="shared" si="332"/>
        <v>0</v>
      </c>
      <c r="AF420" s="60">
        <f t="shared" si="333"/>
        <v>80411.829999999958</v>
      </c>
      <c r="AG420" s="60">
        <f t="shared" si="334"/>
        <v>0</v>
      </c>
      <c r="AH420" s="60">
        <f t="shared" si="335"/>
        <v>0</v>
      </c>
      <c r="AI420" s="60">
        <f t="shared" si="336"/>
        <v>0</v>
      </c>
      <c r="AJ420" s="60">
        <f t="shared" si="337"/>
        <v>0</v>
      </c>
      <c r="AK420" s="60">
        <f t="shared" si="338"/>
        <v>0</v>
      </c>
      <c r="AL420" s="60">
        <f t="shared" si="339"/>
        <v>0</v>
      </c>
      <c r="AM420" s="60">
        <f t="shared" si="340"/>
        <v>0</v>
      </c>
      <c r="AN420" s="60">
        <f t="shared" si="341"/>
        <v>0</v>
      </c>
      <c r="AO420" s="60">
        <f t="shared" si="342"/>
        <v>80411.829999999958</v>
      </c>
    </row>
    <row r="421" spans="1:41" ht="67.5" x14ac:dyDescent="0.25">
      <c r="A421" s="53" t="s">
        <v>781</v>
      </c>
      <c r="B421" s="53" t="s">
        <v>782</v>
      </c>
      <c r="C421" s="49" t="s">
        <v>818</v>
      </c>
      <c r="D421" s="53" t="s">
        <v>819</v>
      </c>
      <c r="E421" s="54">
        <v>1</v>
      </c>
      <c r="F421" s="54" t="s">
        <v>677</v>
      </c>
      <c r="G421" s="50" t="s">
        <v>813</v>
      </c>
      <c r="H421" s="141" t="s">
        <v>52</v>
      </c>
      <c r="I421" s="151">
        <v>1</v>
      </c>
      <c r="J421" s="56">
        <v>242491</v>
      </c>
      <c r="K421" s="56">
        <f t="shared" si="328"/>
        <v>242491</v>
      </c>
      <c r="L421" s="159" t="s">
        <v>713</v>
      </c>
      <c r="M421" s="160" t="s">
        <v>41</v>
      </c>
      <c r="N421" s="160" t="s">
        <v>786</v>
      </c>
      <c r="O421" s="160" t="s">
        <v>32</v>
      </c>
      <c r="P421" s="59"/>
      <c r="Q421" s="59"/>
      <c r="R421" s="59"/>
      <c r="S421" s="59">
        <v>1</v>
      </c>
      <c r="T421" s="59"/>
      <c r="U421" s="59"/>
      <c r="V421" s="59"/>
      <c r="W421" s="59"/>
      <c r="X421" s="59"/>
      <c r="Y421" s="59"/>
      <c r="Z421" s="59"/>
      <c r="AA421" s="59"/>
      <c r="AB421" s="111">
        <f t="shared" si="329"/>
        <v>1</v>
      </c>
      <c r="AC421" s="60">
        <f t="shared" si="330"/>
        <v>0</v>
      </c>
      <c r="AD421" s="60">
        <f t="shared" si="331"/>
        <v>0</v>
      </c>
      <c r="AE421" s="60">
        <f t="shared" si="332"/>
        <v>0</v>
      </c>
      <c r="AF421" s="60">
        <f t="shared" si="333"/>
        <v>242491</v>
      </c>
      <c r="AG421" s="60">
        <f t="shared" si="334"/>
        <v>0</v>
      </c>
      <c r="AH421" s="60">
        <f t="shared" si="335"/>
        <v>0</v>
      </c>
      <c r="AI421" s="60">
        <f t="shared" si="336"/>
        <v>0</v>
      </c>
      <c r="AJ421" s="60">
        <f t="shared" si="337"/>
        <v>0</v>
      </c>
      <c r="AK421" s="60">
        <f t="shared" si="338"/>
        <v>0</v>
      </c>
      <c r="AL421" s="60">
        <f t="shared" si="339"/>
        <v>0</v>
      </c>
      <c r="AM421" s="60">
        <f t="shared" si="340"/>
        <v>0</v>
      </c>
      <c r="AN421" s="60">
        <f t="shared" si="341"/>
        <v>0</v>
      </c>
      <c r="AO421" s="60">
        <f t="shared" si="342"/>
        <v>242491</v>
      </c>
    </row>
    <row r="422" spans="1:41" ht="78.75" x14ac:dyDescent="0.25">
      <c r="A422" s="53" t="s">
        <v>781</v>
      </c>
      <c r="B422" s="53" t="s">
        <v>782</v>
      </c>
      <c r="C422" s="235" t="s">
        <v>820</v>
      </c>
      <c r="D422" s="236" t="s">
        <v>821</v>
      </c>
      <c r="E422" s="54">
        <v>1</v>
      </c>
      <c r="F422" s="54" t="s">
        <v>677</v>
      </c>
      <c r="G422" s="50" t="s">
        <v>822</v>
      </c>
      <c r="H422" s="54" t="s">
        <v>28</v>
      </c>
      <c r="I422" s="151">
        <v>1</v>
      </c>
      <c r="J422" s="153">
        <v>174665.12523273108</v>
      </c>
      <c r="K422" s="56">
        <f t="shared" si="328"/>
        <v>174665.12523273108</v>
      </c>
      <c r="L422" s="62" t="s">
        <v>67</v>
      </c>
      <c r="M422" s="63" t="s">
        <v>41</v>
      </c>
      <c r="N422" s="63" t="s">
        <v>786</v>
      </c>
      <c r="O422" s="63" t="s">
        <v>32</v>
      </c>
      <c r="P422" s="59"/>
      <c r="Q422" s="59"/>
      <c r="R422" s="59"/>
      <c r="S422" s="59"/>
      <c r="T422" s="59"/>
      <c r="U422" s="59"/>
      <c r="V422" s="59">
        <v>1</v>
      </c>
      <c r="W422" s="59"/>
      <c r="X422" s="59"/>
      <c r="Y422" s="59"/>
      <c r="Z422" s="59"/>
      <c r="AA422" s="59"/>
      <c r="AB422" s="111">
        <f t="shared" si="329"/>
        <v>1</v>
      </c>
      <c r="AC422" s="60">
        <f t="shared" si="330"/>
        <v>0</v>
      </c>
      <c r="AD422" s="60">
        <f t="shared" si="331"/>
        <v>0</v>
      </c>
      <c r="AE422" s="60">
        <f t="shared" si="332"/>
        <v>0</v>
      </c>
      <c r="AF422" s="60">
        <f t="shared" si="333"/>
        <v>0</v>
      </c>
      <c r="AG422" s="60">
        <f t="shared" si="334"/>
        <v>0</v>
      </c>
      <c r="AH422" s="60">
        <f t="shared" si="335"/>
        <v>0</v>
      </c>
      <c r="AI422" s="60">
        <f t="shared" si="336"/>
        <v>174665.12523273108</v>
      </c>
      <c r="AJ422" s="60">
        <f t="shared" si="337"/>
        <v>0</v>
      </c>
      <c r="AK422" s="60">
        <f t="shared" si="338"/>
        <v>0</v>
      </c>
      <c r="AL422" s="60">
        <f t="shared" si="339"/>
        <v>0</v>
      </c>
      <c r="AM422" s="60">
        <f t="shared" si="340"/>
        <v>0</v>
      </c>
      <c r="AN422" s="60">
        <f t="shared" si="341"/>
        <v>0</v>
      </c>
      <c r="AO422" s="60">
        <f t="shared" si="342"/>
        <v>174665.12523273108</v>
      </c>
    </row>
    <row r="423" spans="1:41" ht="67.5" x14ac:dyDescent="0.25">
      <c r="A423" s="53" t="s">
        <v>781</v>
      </c>
      <c r="B423" s="53" t="s">
        <v>782</v>
      </c>
      <c r="C423" s="235"/>
      <c r="D423" s="236"/>
      <c r="E423" s="54">
        <v>1</v>
      </c>
      <c r="F423" s="54" t="s">
        <v>677</v>
      </c>
      <c r="G423" s="50" t="s">
        <v>108</v>
      </c>
      <c r="H423" s="141" t="s">
        <v>52</v>
      </c>
      <c r="I423" s="151">
        <v>1</v>
      </c>
      <c r="J423" s="153">
        <v>36373.629125552914</v>
      </c>
      <c r="K423" s="56">
        <f t="shared" si="328"/>
        <v>36373.629125552914</v>
      </c>
      <c r="L423" s="100" t="s">
        <v>48</v>
      </c>
      <c r="M423" s="99" t="s">
        <v>41</v>
      </c>
      <c r="N423" s="99" t="s">
        <v>786</v>
      </c>
      <c r="O423" s="99" t="s">
        <v>32</v>
      </c>
      <c r="P423" s="59"/>
      <c r="Q423" s="59"/>
      <c r="R423" s="59"/>
      <c r="S423" s="59"/>
      <c r="T423" s="59"/>
      <c r="U423" s="59"/>
      <c r="V423" s="59">
        <v>1</v>
      </c>
      <c r="W423" s="59"/>
      <c r="X423" s="59"/>
      <c r="Y423" s="59"/>
      <c r="Z423" s="59"/>
      <c r="AA423" s="59"/>
      <c r="AB423" s="111">
        <f t="shared" si="329"/>
        <v>1</v>
      </c>
      <c r="AC423" s="60">
        <f t="shared" si="330"/>
        <v>0</v>
      </c>
      <c r="AD423" s="60">
        <f t="shared" si="331"/>
        <v>0</v>
      </c>
      <c r="AE423" s="60">
        <f t="shared" si="332"/>
        <v>0</v>
      </c>
      <c r="AF423" s="60">
        <f t="shared" si="333"/>
        <v>0</v>
      </c>
      <c r="AG423" s="60">
        <f t="shared" si="334"/>
        <v>0</v>
      </c>
      <c r="AH423" s="60">
        <f t="shared" si="335"/>
        <v>0</v>
      </c>
      <c r="AI423" s="60">
        <f t="shared" si="336"/>
        <v>36373.629125552914</v>
      </c>
      <c r="AJ423" s="60">
        <f t="shared" si="337"/>
        <v>0</v>
      </c>
      <c r="AK423" s="60">
        <f t="shared" si="338"/>
        <v>0</v>
      </c>
      <c r="AL423" s="60">
        <f t="shared" si="339"/>
        <v>0</v>
      </c>
      <c r="AM423" s="60">
        <f t="shared" si="340"/>
        <v>0</v>
      </c>
      <c r="AN423" s="60">
        <f t="shared" si="341"/>
        <v>0</v>
      </c>
      <c r="AO423" s="60">
        <f t="shared" si="342"/>
        <v>36373.629125552914</v>
      </c>
    </row>
    <row r="424" spans="1:41" ht="67.5" x14ac:dyDescent="0.2">
      <c r="A424" s="53" t="s">
        <v>781</v>
      </c>
      <c r="B424" s="53" t="s">
        <v>782</v>
      </c>
      <c r="C424" s="235"/>
      <c r="D424" s="236"/>
      <c r="E424" s="54">
        <v>1</v>
      </c>
      <c r="F424" s="54" t="s">
        <v>677</v>
      </c>
      <c r="G424" s="50" t="s">
        <v>116</v>
      </c>
      <c r="H424" s="54" t="s">
        <v>117</v>
      </c>
      <c r="I424" s="55">
        <v>240</v>
      </c>
      <c r="J424" s="61">
        <v>25.5</v>
      </c>
      <c r="K424" s="121">
        <f t="shared" si="328"/>
        <v>6120</v>
      </c>
      <c r="L424" s="99" t="s">
        <v>118</v>
      </c>
      <c r="M424" s="74" t="s">
        <v>41</v>
      </c>
      <c r="N424" s="78" t="s">
        <v>786</v>
      </c>
      <c r="O424" s="99" t="s">
        <v>32</v>
      </c>
      <c r="P424" s="59"/>
      <c r="Q424" s="59"/>
      <c r="R424" s="59"/>
      <c r="S424" s="59">
        <v>240</v>
      </c>
      <c r="T424" s="59"/>
      <c r="U424" s="59"/>
      <c r="V424" s="59"/>
      <c r="W424" s="59"/>
      <c r="X424" s="59"/>
      <c r="Y424" s="59"/>
      <c r="Z424" s="59"/>
      <c r="AA424" s="59"/>
      <c r="AB424" s="111">
        <f t="shared" si="329"/>
        <v>240</v>
      </c>
      <c r="AC424" s="60">
        <f t="shared" si="330"/>
        <v>0</v>
      </c>
      <c r="AD424" s="60">
        <f t="shared" si="331"/>
        <v>0</v>
      </c>
      <c r="AE424" s="60">
        <f t="shared" si="332"/>
        <v>0</v>
      </c>
      <c r="AF424" s="60">
        <f t="shared" si="333"/>
        <v>6120</v>
      </c>
      <c r="AG424" s="60">
        <f t="shared" si="334"/>
        <v>0</v>
      </c>
      <c r="AH424" s="60">
        <f t="shared" si="335"/>
        <v>0</v>
      </c>
      <c r="AI424" s="60">
        <f t="shared" si="336"/>
        <v>0</v>
      </c>
      <c r="AJ424" s="60">
        <f t="shared" si="337"/>
        <v>0</v>
      </c>
      <c r="AK424" s="60">
        <f t="shared" si="338"/>
        <v>0</v>
      </c>
      <c r="AL424" s="60">
        <f t="shared" si="339"/>
        <v>0</v>
      </c>
      <c r="AM424" s="60">
        <f t="shared" si="340"/>
        <v>0</v>
      </c>
      <c r="AN424" s="60">
        <f t="shared" si="341"/>
        <v>0</v>
      </c>
      <c r="AO424" s="60">
        <f t="shared" si="342"/>
        <v>6120</v>
      </c>
    </row>
    <row r="425" spans="1:41" ht="67.5" x14ac:dyDescent="0.25">
      <c r="A425" s="53" t="s">
        <v>781</v>
      </c>
      <c r="B425" s="53" t="s">
        <v>782</v>
      </c>
      <c r="C425" s="235"/>
      <c r="D425" s="236"/>
      <c r="E425" s="54"/>
      <c r="F425" s="54"/>
      <c r="G425" s="50" t="s">
        <v>119</v>
      </c>
      <c r="H425" s="54" t="s">
        <v>120</v>
      </c>
      <c r="I425" s="55">
        <v>240</v>
      </c>
      <c r="J425" s="61">
        <v>120</v>
      </c>
      <c r="K425" s="61">
        <f t="shared" si="328"/>
        <v>28800</v>
      </c>
      <c r="L425" s="81" t="s">
        <v>121</v>
      </c>
      <c r="M425" s="74" t="s">
        <v>41</v>
      </c>
      <c r="N425" s="78" t="s">
        <v>786</v>
      </c>
      <c r="O425" s="99" t="s">
        <v>32</v>
      </c>
      <c r="P425" s="59"/>
      <c r="Q425" s="59"/>
      <c r="R425" s="59"/>
      <c r="S425" s="59">
        <v>240</v>
      </c>
      <c r="T425" s="59"/>
      <c r="U425" s="59"/>
      <c r="V425" s="59"/>
      <c r="W425" s="59"/>
      <c r="X425" s="59"/>
      <c r="Y425" s="59"/>
      <c r="Z425" s="59"/>
      <c r="AA425" s="59"/>
      <c r="AB425" s="111">
        <f t="shared" si="329"/>
        <v>240</v>
      </c>
      <c r="AC425" s="60">
        <f t="shared" si="330"/>
        <v>0</v>
      </c>
      <c r="AD425" s="60">
        <f t="shared" si="331"/>
        <v>0</v>
      </c>
      <c r="AE425" s="60">
        <f t="shared" si="332"/>
        <v>0</v>
      </c>
      <c r="AF425" s="60">
        <f t="shared" si="333"/>
        <v>28800</v>
      </c>
      <c r="AG425" s="60">
        <f t="shared" si="334"/>
        <v>0</v>
      </c>
      <c r="AH425" s="60">
        <f t="shared" si="335"/>
        <v>0</v>
      </c>
      <c r="AI425" s="60">
        <f t="shared" si="336"/>
        <v>0</v>
      </c>
      <c r="AJ425" s="60">
        <f t="shared" si="337"/>
        <v>0</v>
      </c>
      <c r="AK425" s="60">
        <f t="shared" si="338"/>
        <v>0</v>
      </c>
      <c r="AL425" s="60">
        <f t="shared" si="339"/>
        <v>0</v>
      </c>
      <c r="AM425" s="60">
        <f t="shared" si="340"/>
        <v>0</v>
      </c>
      <c r="AN425" s="60">
        <f t="shared" si="341"/>
        <v>0</v>
      </c>
      <c r="AO425" s="60">
        <f t="shared" si="342"/>
        <v>28800</v>
      </c>
    </row>
    <row r="426" spans="1:41" ht="67.5" x14ac:dyDescent="0.25">
      <c r="A426" s="53" t="s">
        <v>781</v>
      </c>
      <c r="B426" s="53" t="s">
        <v>782</v>
      </c>
      <c r="C426" s="235"/>
      <c r="D426" s="236"/>
      <c r="E426" s="54">
        <v>40</v>
      </c>
      <c r="F426" s="54" t="s">
        <v>677</v>
      </c>
      <c r="G426" s="50" t="s">
        <v>106</v>
      </c>
      <c r="H426" s="141" t="s">
        <v>52</v>
      </c>
      <c r="I426" s="151">
        <v>240</v>
      </c>
      <c r="J426" s="153">
        <v>606.22709818979695</v>
      </c>
      <c r="K426" s="56">
        <f t="shared" si="328"/>
        <v>145494.50356555128</v>
      </c>
      <c r="L426" s="98" t="s">
        <v>107</v>
      </c>
      <c r="M426" s="99" t="s">
        <v>41</v>
      </c>
      <c r="N426" s="99" t="s">
        <v>786</v>
      </c>
      <c r="O426" s="99" t="s">
        <v>32</v>
      </c>
      <c r="P426" s="59"/>
      <c r="Q426" s="59"/>
      <c r="R426" s="59"/>
      <c r="S426" s="59"/>
      <c r="T426" s="59"/>
      <c r="U426" s="59"/>
      <c r="V426" s="59">
        <v>240</v>
      </c>
      <c r="W426" s="59"/>
      <c r="X426" s="59"/>
      <c r="Y426" s="59"/>
      <c r="Z426" s="59"/>
      <c r="AA426" s="59"/>
      <c r="AB426" s="111">
        <f t="shared" si="329"/>
        <v>240</v>
      </c>
      <c r="AC426" s="60">
        <f t="shared" si="330"/>
        <v>0</v>
      </c>
      <c r="AD426" s="60">
        <f t="shared" si="331"/>
        <v>0</v>
      </c>
      <c r="AE426" s="60">
        <f t="shared" si="332"/>
        <v>0</v>
      </c>
      <c r="AF426" s="60">
        <f t="shared" si="333"/>
        <v>0</v>
      </c>
      <c r="AG426" s="60">
        <f t="shared" si="334"/>
        <v>0</v>
      </c>
      <c r="AH426" s="60">
        <f t="shared" si="335"/>
        <v>0</v>
      </c>
      <c r="AI426" s="60">
        <f t="shared" si="336"/>
        <v>145494.50356555128</v>
      </c>
      <c r="AJ426" s="60">
        <f t="shared" si="337"/>
        <v>0</v>
      </c>
      <c r="AK426" s="60">
        <f t="shared" si="338"/>
        <v>0</v>
      </c>
      <c r="AL426" s="60">
        <f t="shared" si="339"/>
        <v>0</v>
      </c>
      <c r="AM426" s="60">
        <f t="shared" si="340"/>
        <v>0</v>
      </c>
      <c r="AN426" s="60">
        <f t="shared" si="341"/>
        <v>0</v>
      </c>
      <c r="AO426" s="60">
        <f t="shared" si="342"/>
        <v>145494.50356555128</v>
      </c>
    </row>
    <row r="427" spans="1:41" x14ac:dyDescent="0.25">
      <c r="A427" s="64"/>
      <c r="B427" s="65"/>
      <c r="C427" s="35"/>
      <c r="D427" s="32" t="s">
        <v>42</v>
      </c>
      <c r="E427" s="33"/>
      <c r="F427" s="66"/>
      <c r="G427" s="65"/>
      <c r="H427" s="67"/>
      <c r="I427" s="68"/>
      <c r="J427" s="34"/>
      <c r="K427" s="34">
        <f>SUM(K402:K426)</f>
        <v>5137516.806266061</v>
      </c>
      <c r="L427" s="68"/>
      <c r="M427" s="34"/>
      <c r="N427" s="34"/>
      <c r="O427" s="34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70">
        <f t="shared" ref="AC427:AO427" si="343">SUM(AC402:AC426)</f>
        <v>0</v>
      </c>
      <c r="AD427" s="70">
        <f t="shared" si="343"/>
        <v>0</v>
      </c>
      <c r="AE427" s="70">
        <f t="shared" si="343"/>
        <v>157114.36973775853</v>
      </c>
      <c r="AF427" s="70">
        <f t="shared" si="343"/>
        <v>696274.94606299442</v>
      </c>
      <c r="AG427" s="70">
        <f t="shared" si="343"/>
        <v>15071.965303715355</v>
      </c>
      <c r="AH427" s="70">
        <f t="shared" si="343"/>
        <v>0</v>
      </c>
      <c r="AI427" s="70">
        <f t="shared" si="343"/>
        <v>2648744.8329639938</v>
      </c>
      <c r="AJ427" s="70">
        <f t="shared" si="343"/>
        <v>0</v>
      </c>
      <c r="AK427" s="70">
        <f t="shared" si="343"/>
        <v>0</v>
      </c>
      <c r="AL427" s="70">
        <f t="shared" si="343"/>
        <v>1620310.6921975976</v>
      </c>
      <c r="AM427" s="70">
        <f t="shared" si="343"/>
        <v>0</v>
      </c>
      <c r="AN427" s="70">
        <f t="shared" si="343"/>
        <v>0</v>
      </c>
      <c r="AO427" s="70">
        <f t="shared" si="343"/>
        <v>5137516.806266061</v>
      </c>
    </row>
    <row r="428" spans="1:41" ht="67.5" x14ac:dyDescent="0.25">
      <c r="A428" s="53" t="s">
        <v>781</v>
      </c>
      <c r="B428" s="53" t="s">
        <v>782</v>
      </c>
      <c r="C428" s="49" t="s">
        <v>89</v>
      </c>
      <c r="D428" s="53" t="s">
        <v>823</v>
      </c>
      <c r="E428" s="51">
        <v>1</v>
      </c>
      <c r="F428" s="54" t="s">
        <v>677</v>
      </c>
      <c r="G428" s="50" t="s">
        <v>793</v>
      </c>
      <c r="H428" s="50" t="s">
        <v>52</v>
      </c>
      <c r="I428" s="55">
        <v>1</v>
      </c>
      <c r="J428" s="83">
        <v>13431.2</v>
      </c>
      <c r="K428" s="84">
        <f t="shared" si="328"/>
        <v>13431.2</v>
      </c>
      <c r="L428" s="81" t="s">
        <v>794</v>
      </c>
      <c r="M428" s="78" t="s">
        <v>41</v>
      </c>
      <c r="N428" s="78" t="s">
        <v>786</v>
      </c>
      <c r="O428" s="78" t="s">
        <v>32</v>
      </c>
      <c r="Q428" s="58"/>
      <c r="R428" s="58">
        <v>1</v>
      </c>
      <c r="S428" s="58"/>
      <c r="T428" s="58"/>
      <c r="U428" s="58"/>
      <c r="V428" s="58"/>
      <c r="W428" s="58"/>
      <c r="X428" s="58"/>
      <c r="Y428" s="58"/>
      <c r="Z428" s="58"/>
      <c r="AA428" s="58"/>
      <c r="AB428" s="111">
        <f t="shared" si="329"/>
        <v>1</v>
      </c>
      <c r="AC428" s="60">
        <f t="shared" ref="AC428:AC431" si="344">+P428*J428</f>
        <v>0</v>
      </c>
      <c r="AD428" s="60">
        <f t="shared" ref="AD428:AD431" si="345">+Q428*J428</f>
        <v>0</v>
      </c>
      <c r="AE428" s="60">
        <f t="shared" ref="AE428:AE431" si="346">+R428*J428</f>
        <v>13431.2</v>
      </c>
      <c r="AF428" s="60">
        <f t="shared" ref="AF428:AF431" si="347">+S428*J428</f>
        <v>0</v>
      </c>
      <c r="AG428" s="60">
        <f t="shared" ref="AG428:AG431" si="348">+T428*J428</f>
        <v>0</v>
      </c>
      <c r="AH428" s="60">
        <f t="shared" ref="AH428:AH431" si="349">+U428*J428</f>
        <v>0</v>
      </c>
      <c r="AI428" s="60">
        <f t="shared" ref="AI428:AI431" si="350">+V428*J428</f>
        <v>0</v>
      </c>
      <c r="AJ428" s="60">
        <f t="shared" ref="AJ428:AJ431" si="351">+W428*J428</f>
        <v>0</v>
      </c>
      <c r="AK428" s="60">
        <f t="shared" ref="AK428:AK431" si="352">+X428*J428</f>
        <v>0</v>
      </c>
      <c r="AL428" s="60">
        <f t="shared" ref="AL428:AL431" si="353">+Y428*J428</f>
        <v>0</v>
      </c>
      <c r="AM428" s="60">
        <f t="shared" ref="AM428:AM431" si="354">+Z428*J428</f>
        <v>0</v>
      </c>
      <c r="AN428" s="60">
        <f t="shared" ref="AN428:AN431" si="355">+AA428*J428</f>
        <v>0</v>
      </c>
      <c r="AO428" s="60">
        <f t="shared" ref="AO428:AO431" si="356">SUM(AC428:AN428)</f>
        <v>13431.2</v>
      </c>
    </row>
    <row r="429" spans="1:41" ht="67.5" x14ac:dyDescent="0.25">
      <c r="A429" s="50" t="s">
        <v>781</v>
      </c>
      <c r="B429" s="50" t="s">
        <v>782</v>
      </c>
      <c r="C429" s="104" t="s">
        <v>824</v>
      </c>
      <c r="D429" s="50" t="s">
        <v>825</v>
      </c>
      <c r="E429" s="50">
        <v>1</v>
      </c>
      <c r="F429" s="50" t="s">
        <v>677</v>
      </c>
      <c r="G429" s="50" t="s">
        <v>826</v>
      </c>
      <c r="H429" s="50" t="s">
        <v>52</v>
      </c>
      <c r="I429" s="55">
        <v>1</v>
      </c>
      <c r="J429" s="153">
        <v>70000</v>
      </c>
      <c r="K429" s="56">
        <f t="shared" si="328"/>
        <v>70000</v>
      </c>
      <c r="L429" s="81" t="s">
        <v>138</v>
      </c>
      <c r="M429" s="78" t="s">
        <v>41</v>
      </c>
      <c r="N429" s="78" t="s">
        <v>786</v>
      </c>
      <c r="O429" s="78" t="s">
        <v>32</v>
      </c>
      <c r="Q429" s="130"/>
      <c r="R429" s="130">
        <v>1</v>
      </c>
      <c r="S429" s="130"/>
      <c r="T429" s="130"/>
      <c r="U429" s="130"/>
      <c r="V429" s="130"/>
      <c r="W429" s="130"/>
      <c r="X429" s="130"/>
      <c r="Y429" s="130"/>
      <c r="Z429" s="130"/>
      <c r="AA429" s="130"/>
      <c r="AB429" s="111">
        <f t="shared" si="329"/>
        <v>1</v>
      </c>
      <c r="AC429" s="60">
        <f t="shared" si="344"/>
        <v>0</v>
      </c>
      <c r="AD429" s="60">
        <f t="shared" si="345"/>
        <v>0</v>
      </c>
      <c r="AE429" s="60">
        <f t="shared" si="346"/>
        <v>70000</v>
      </c>
      <c r="AF429" s="60">
        <f t="shared" si="347"/>
        <v>0</v>
      </c>
      <c r="AG429" s="60">
        <f t="shared" si="348"/>
        <v>0</v>
      </c>
      <c r="AH429" s="60">
        <f t="shared" si="349"/>
        <v>0</v>
      </c>
      <c r="AI429" s="60">
        <f t="shared" si="350"/>
        <v>0</v>
      </c>
      <c r="AJ429" s="60">
        <f t="shared" si="351"/>
        <v>0</v>
      </c>
      <c r="AK429" s="60">
        <f t="shared" si="352"/>
        <v>0</v>
      </c>
      <c r="AL429" s="60">
        <f t="shared" si="353"/>
        <v>0</v>
      </c>
      <c r="AM429" s="60">
        <f t="shared" si="354"/>
        <v>0</v>
      </c>
      <c r="AN429" s="60">
        <f t="shared" si="355"/>
        <v>0</v>
      </c>
      <c r="AO429" s="60">
        <f t="shared" si="356"/>
        <v>70000</v>
      </c>
    </row>
    <row r="430" spans="1:41" ht="112.5" x14ac:dyDescent="0.25">
      <c r="A430" s="53" t="s">
        <v>781</v>
      </c>
      <c r="B430" s="53" t="s">
        <v>782</v>
      </c>
      <c r="C430" s="49" t="s">
        <v>89</v>
      </c>
      <c r="D430" s="53" t="s">
        <v>827</v>
      </c>
      <c r="E430" s="51">
        <v>1</v>
      </c>
      <c r="F430" s="54" t="s">
        <v>677</v>
      </c>
      <c r="G430" s="50" t="s">
        <v>91</v>
      </c>
      <c r="H430" s="50" t="s">
        <v>52</v>
      </c>
      <c r="I430" s="55">
        <v>1</v>
      </c>
      <c r="J430" s="83">
        <v>119732</v>
      </c>
      <c r="K430" s="84">
        <f t="shared" si="328"/>
        <v>119732</v>
      </c>
      <c r="L430" s="81" t="s">
        <v>67</v>
      </c>
      <c r="M430" s="78" t="s">
        <v>41</v>
      </c>
      <c r="N430" s="78" t="s">
        <v>786</v>
      </c>
      <c r="O430" s="78" t="s">
        <v>32</v>
      </c>
      <c r="Q430" s="58"/>
      <c r="R430" s="58">
        <v>1</v>
      </c>
      <c r="S430" s="58"/>
      <c r="T430" s="58"/>
      <c r="U430" s="58"/>
      <c r="V430" s="58"/>
      <c r="W430" s="58"/>
      <c r="X430" s="58"/>
      <c r="Y430" s="58"/>
      <c r="Z430" s="58"/>
      <c r="AA430" s="58"/>
      <c r="AB430" s="111">
        <f t="shared" si="329"/>
        <v>1</v>
      </c>
      <c r="AC430" s="60">
        <f t="shared" si="344"/>
        <v>0</v>
      </c>
      <c r="AD430" s="60">
        <f t="shared" si="345"/>
        <v>0</v>
      </c>
      <c r="AE430" s="60">
        <f t="shared" si="346"/>
        <v>119732</v>
      </c>
      <c r="AF430" s="60">
        <f t="shared" si="347"/>
        <v>0</v>
      </c>
      <c r="AG430" s="60">
        <f t="shared" si="348"/>
        <v>0</v>
      </c>
      <c r="AH430" s="60">
        <f t="shared" si="349"/>
        <v>0</v>
      </c>
      <c r="AI430" s="60">
        <f t="shared" si="350"/>
        <v>0</v>
      </c>
      <c r="AJ430" s="60">
        <f t="shared" si="351"/>
        <v>0</v>
      </c>
      <c r="AK430" s="60">
        <f t="shared" si="352"/>
        <v>0</v>
      </c>
      <c r="AL430" s="60">
        <f t="shared" si="353"/>
        <v>0</v>
      </c>
      <c r="AM430" s="60">
        <f t="shared" si="354"/>
        <v>0</v>
      </c>
      <c r="AN430" s="60">
        <f t="shared" si="355"/>
        <v>0</v>
      </c>
      <c r="AO430" s="60">
        <f t="shared" si="356"/>
        <v>119732</v>
      </c>
    </row>
    <row r="431" spans="1:41" ht="67.5" x14ac:dyDescent="0.25">
      <c r="A431" s="53" t="s">
        <v>781</v>
      </c>
      <c r="B431" s="53" t="s">
        <v>782</v>
      </c>
      <c r="C431" s="49" t="s">
        <v>89</v>
      </c>
      <c r="D431" s="53" t="s">
        <v>828</v>
      </c>
      <c r="E431" s="51">
        <v>1</v>
      </c>
      <c r="F431" s="54" t="s">
        <v>677</v>
      </c>
      <c r="G431" s="50" t="s">
        <v>91</v>
      </c>
      <c r="H431" s="50" t="s">
        <v>52</v>
      </c>
      <c r="I431" s="55">
        <v>1</v>
      </c>
      <c r="J431" s="83">
        <v>80161.47</v>
      </c>
      <c r="K431" s="84">
        <f t="shared" si="328"/>
        <v>80161.47</v>
      </c>
      <c r="L431" s="81" t="s">
        <v>67</v>
      </c>
      <c r="M431" s="78" t="s">
        <v>41</v>
      </c>
      <c r="N431" s="78" t="s">
        <v>786</v>
      </c>
      <c r="O431" s="78" t="s">
        <v>32</v>
      </c>
      <c r="Q431" s="58"/>
      <c r="R431" s="58">
        <v>1</v>
      </c>
      <c r="S431" s="58"/>
      <c r="T431" s="58"/>
      <c r="U431" s="58"/>
      <c r="V431" s="58"/>
      <c r="W431" s="58"/>
      <c r="X431" s="58"/>
      <c r="Y431" s="58"/>
      <c r="Z431" s="58"/>
      <c r="AA431" s="58"/>
      <c r="AB431" s="111">
        <f t="shared" si="329"/>
        <v>1</v>
      </c>
      <c r="AC431" s="60">
        <f t="shared" si="344"/>
        <v>0</v>
      </c>
      <c r="AD431" s="60">
        <f t="shared" si="345"/>
        <v>0</v>
      </c>
      <c r="AE431" s="60">
        <f t="shared" si="346"/>
        <v>80161.47</v>
      </c>
      <c r="AF431" s="60">
        <f t="shared" si="347"/>
        <v>0</v>
      </c>
      <c r="AG431" s="60">
        <f t="shared" si="348"/>
        <v>0</v>
      </c>
      <c r="AH431" s="60">
        <f t="shared" si="349"/>
        <v>0</v>
      </c>
      <c r="AI431" s="60">
        <f t="shared" si="350"/>
        <v>0</v>
      </c>
      <c r="AJ431" s="60">
        <f t="shared" si="351"/>
        <v>0</v>
      </c>
      <c r="AK431" s="60">
        <f t="shared" si="352"/>
        <v>0</v>
      </c>
      <c r="AL431" s="60">
        <f t="shared" si="353"/>
        <v>0</v>
      </c>
      <c r="AM431" s="60">
        <f t="shared" si="354"/>
        <v>0</v>
      </c>
      <c r="AN431" s="60">
        <f t="shared" si="355"/>
        <v>0</v>
      </c>
      <c r="AO431" s="60">
        <f t="shared" si="356"/>
        <v>80161.47</v>
      </c>
    </row>
    <row r="432" spans="1:41" x14ac:dyDescent="0.25">
      <c r="A432" s="64"/>
      <c r="B432" s="65"/>
      <c r="C432" s="35"/>
      <c r="D432" s="32" t="s">
        <v>42</v>
      </c>
      <c r="E432" s="33"/>
      <c r="F432" s="66"/>
      <c r="G432" s="65"/>
      <c r="H432" s="85"/>
      <c r="I432" s="68"/>
      <c r="J432" s="34"/>
      <c r="K432" s="34">
        <f>SUM(K428:K431)</f>
        <v>283324.67000000004</v>
      </c>
      <c r="L432" s="68"/>
      <c r="M432" s="34"/>
      <c r="N432" s="34"/>
      <c r="O432" s="34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4">
        <f t="shared" ref="AC432" si="357">SUM(AC428:AC431)</f>
        <v>0</v>
      </c>
      <c r="AD432" s="34">
        <f t="shared" ref="AD432:AO432" si="358">SUM(AD428:AD431)</f>
        <v>0</v>
      </c>
      <c r="AE432" s="34">
        <f t="shared" si="358"/>
        <v>283324.67000000004</v>
      </c>
      <c r="AF432" s="34">
        <f t="shared" si="358"/>
        <v>0</v>
      </c>
      <c r="AG432" s="34">
        <f t="shared" si="358"/>
        <v>0</v>
      </c>
      <c r="AH432" s="34">
        <f t="shared" si="358"/>
        <v>0</v>
      </c>
      <c r="AI432" s="34">
        <f t="shared" si="358"/>
        <v>0</v>
      </c>
      <c r="AJ432" s="34">
        <f t="shared" si="358"/>
        <v>0</v>
      </c>
      <c r="AK432" s="34">
        <f t="shared" si="358"/>
        <v>0</v>
      </c>
      <c r="AL432" s="34">
        <f t="shared" si="358"/>
        <v>0</v>
      </c>
      <c r="AM432" s="34">
        <f t="shared" si="358"/>
        <v>0</v>
      </c>
      <c r="AN432" s="34">
        <f t="shared" si="358"/>
        <v>0</v>
      </c>
      <c r="AO432" s="34">
        <f t="shared" si="358"/>
        <v>283324.67000000004</v>
      </c>
    </row>
    <row r="433" spans="1:41" x14ac:dyDescent="0.25">
      <c r="A433" s="86"/>
      <c r="B433" s="86"/>
      <c r="C433" s="86"/>
      <c r="D433" s="87" t="s">
        <v>829</v>
      </c>
      <c r="E433" s="86"/>
      <c r="F433" s="86"/>
      <c r="G433" s="133"/>
      <c r="H433" s="86"/>
      <c r="I433" s="88"/>
      <c r="J433" s="107"/>
      <c r="K433" s="107">
        <f>+K432+K427</f>
        <v>5420841.476266061</v>
      </c>
      <c r="L433" s="88"/>
      <c r="M433" s="107"/>
      <c r="N433" s="107"/>
      <c r="O433" s="107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  <c r="AB433" s="108"/>
      <c r="AC433" s="107">
        <f t="shared" ref="AC433" si="359">+AC432+AC427</f>
        <v>0</v>
      </c>
      <c r="AD433" s="107">
        <f t="shared" ref="AD433:AO433" si="360">+AD432+AD427</f>
        <v>0</v>
      </c>
      <c r="AE433" s="107">
        <f t="shared" si="360"/>
        <v>440439.03973775858</v>
      </c>
      <c r="AF433" s="107">
        <f t="shared" si="360"/>
        <v>696274.94606299442</v>
      </c>
      <c r="AG433" s="107">
        <f t="shared" si="360"/>
        <v>15071.965303715355</v>
      </c>
      <c r="AH433" s="107">
        <f t="shared" si="360"/>
        <v>0</v>
      </c>
      <c r="AI433" s="107">
        <f t="shared" si="360"/>
        <v>2648744.8329639938</v>
      </c>
      <c r="AJ433" s="107">
        <f t="shared" si="360"/>
        <v>0</v>
      </c>
      <c r="AK433" s="107">
        <f t="shared" si="360"/>
        <v>0</v>
      </c>
      <c r="AL433" s="107">
        <f t="shared" si="360"/>
        <v>1620310.6921975976</v>
      </c>
      <c r="AM433" s="107">
        <f t="shared" si="360"/>
        <v>0</v>
      </c>
      <c r="AN433" s="107">
        <f t="shared" si="360"/>
        <v>0</v>
      </c>
      <c r="AO433" s="107">
        <f t="shared" si="360"/>
        <v>5420841.476266061</v>
      </c>
    </row>
    <row r="434" spans="1:41" x14ac:dyDescent="0.25">
      <c r="A434" s="86"/>
      <c r="B434" s="86"/>
      <c r="C434" s="86"/>
      <c r="D434" s="87" t="s">
        <v>830</v>
      </c>
      <c r="E434" s="86"/>
      <c r="F434" s="86"/>
      <c r="G434" s="133"/>
      <c r="H434" s="86"/>
      <c r="I434" s="88"/>
      <c r="J434" s="107"/>
      <c r="K434" s="107">
        <f>+K433+K398+K383+K367</f>
        <v>84627053.380400866</v>
      </c>
      <c r="L434" s="88"/>
      <c r="M434" s="107"/>
      <c r="N434" s="107"/>
      <c r="O434" s="107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  <c r="AB434" s="108"/>
      <c r="AC434" s="107">
        <f t="shared" ref="AC434" si="361">+AC433+AC398+AC383+AC367</f>
        <v>0</v>
      </c>
      <c r="AD434" s="107">
        <f t="shared" ref="AD434:AO434" si="362">+AD433+AD398+AD383+AD367</f>
        <v>0</v>
      </c>
      <c r="AE434" s="107">
        <f t="shared" si="362"/>
        <v>19719288.117849633</v>
      </c>
      <c r="AF434" s="107">
        <f t="shared" si="362"/>
        <v>10196194.946062995</v>
      </c>
      <c r="AG434" s="107">
        <f t="shared" si="362"/>
        <v>27510337.578769833</v>
      </c>
      <c r="AH434" s="107">
        <f t="shared" si="362"/>
        <v>977388.72243623086</v>
      </c>
      <c r="AI434" s="107">
        <f t="shared" si="362"/>
        <v>2960171.4465561565</v>
      </c>
      <c r="AJ434" s="107">
        <f t="shared" si="362"/>
        <v>21349906.673824143</v>
      </c>
      <c r="AK434" s="107">
        <f t="shared" si="362"/>
        <v>0</v>
      </c>
      <c r="AL434" s="107">
        <f t="shared" si="362"/>
        <v>1639709.9617319491</v>
      </c>
      <c r="AM434" s="107">
        <f t="shared" si="362"/>
        <v>274055.93316992064</v>
      </c>
      <c r="AN434" s="107">
        <f t="shared" si="362"/>
        <v>0</v>
      </c>
      <c r="AO434" s="107">
        <f t="shared" si="362"/>
        <v>84627053.380400866</v>
      </c>
    </row>
    <row r="435" spans="1:41" x14ac:dyDescent="0.25">
      <c r="A435" s="37" t="s">
        <v>831</v>
      </c>
      <c r="B435" s="38"/>
      <c r="C435" s="39"/>
      <c r="D435" s="37"/>
      <c r="E435" s="44"/>
      <c r="F435" s="91"/>
      <c r="G435" s="38"/>
      <c r="H435" s="44"/>
      <c r="I435" s="43"/>
      <c r="J435" s="109"/>
      <c r="K435" s="109"/>
      <c r="L435" s="43"/>
      <c r="M435" s="109"/>
      <c r="N435" s="109"/>
      <c r="O435" s="109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</row>
    <row r="436" spans="1:41" x14ac:dyDescent="0.25">
      <c r="A436" s="226" t="s">
        <v>4</v>
      </c>
      <c r="B436" s="226" t="s">
        <v>5</v>
      </c>
      <c r="C436" s="226" t="s">
        <v>6</v>
      </c>
      <c r="D436" s="226" t="s">
        <v>7</v>
      </c>
      <c r="E436" s="226" t="s">
        <v>8</v>
      </c>
      <c r="F436" s="226" t="s">
        <v>9</v>
      </c>
      <c r="G436" s="226" t="s">
        <v>10</v>
      </c>
      <c r="H436" s="226" t="s">
        <v>11</v>
      </c>
      <c r="I436" s="231" t="s">
        <v>12</v>
      </c>
      <c r="J436" s="229" t="s">
        <v>13</v>
      </c>
      <c r="K436" s="229" t="s">
        <v>14</v>
      </c>
      <c r="L436" s="231" t="s">
        <v>15</v>
      </c>
      <c r="M436" s="226" t="s">
        <v>16</v>
      </c>
      <c r="N436" s="226" t="s">
        <v>17</v>
      </c>
      <c r="O436" s="226" t="s">
        <v>18</v>
      </c>
      <c r="P436" s="220" t="s">
        <v>19</v>
      </c>
      <c r="Q436" s="221"/>
      <c r="R436" s="221"/>
      <c r="S436" s="221"/>
      <c r="T436" s="221"/>
      <c r="U436" s="221"/>
      <c r="V436" s="221"/>
      <c r="W436" s="221"/>
      <c r="X436" s="221"/>
      <c r="Y436" s="221"/>
      <c r="Z436" s="221"/>
      <c r="AA436" s="221"/>
      <c r="AB436" s="222"/>
      <c r="AC436" s="220" t="s">
        <v>20</v>
      </c>
      <c r="AD436" s="221"/>
      <c r="AE436" s="221"/>
      <c r="AF436" s="221"/>
      <c r="AG436" s="221"/>
      <c r="AH436" s="221"/>
      <c r="AI436" s="221"/>
      <c r="AJ436" s="221"/>
      <c r="AK436" s="221"/>
      <c r="AL436" s="221"/>
      <c r="AM436" s="221"/>
      <c r="AN436" s="221"/>
      <c r="AO436" s="222"/>
    </row>
    <row r="437" spans="1:41" x14ac:dyDescent="0.25">
      <c r="A437" s="226"/>
      <c r="B437" s="226"/>
      <c r="C437" s="226"/>
      <c r="D437" s="226"/>
      <c r="E437" s="226"/>
      <c r="F437" s="226"/>
      <c r="G437" s="226"/>
      <c r="H437" s="226"/>
      <c r="I437" s="231"/>
      <c r="J437" s="229"/>
      <c r="K437" s="229"/>
      <c r="L437" s="231"/>
      <c r="M437" s="226"/>
      <c r="N437" s="226"/>
      <c r="O437" s="226"/>
      <c r="P437" s="47" t="s">
        <v>1147</v>
      </c>
      <c r="Q437" s="47" t="s">
        <v>1148</v>
      </c>
      <c r="R437" s="47" t="s">
        <v>1149</v>
      </c>
      <c r="S437" s="47" t="s">
        <v>1150</v>
      </c>
      <c r="T437" s="47" t="s">
        <v>1151</v>
      </c>
      <c r="U437" s="47" t="s">
        <v>1152</v>
      </c>
      <c r="V437" s="47" t="s">
        <v>1153</v>
      </c>
      <c r="W437" s="47" t="s">
        <v>1154</v>
      </c>
      <c r="X437" s="47" t="s">
        <v>1155</v>
      </c>
      <c r="Y437" s="47" t="s">
        <v>1156</v>
      </c>
      <c r="Z437" s="47" t="s">
        <v>1157</v>
      </c>
      <c r="AA437" s="47" t="s">
        <v>1158</v>
      </c>
      <c r="AB437" s="47" t="s">
        <v>21</v>
      </c>
      <c r="AC437" s="47" t="s">
        <v>1147</v>
      </c>
      <c r="AD437" s="47" t="s">
        <v>1148</v>
      </c>
      <c r="AE437" s="47" t="s">
        <v>1149</v>
      </c>
      <c r="AF437" s="47" t="s">
        <v>1150</v>
      </c>
      <c r="AG437" s="47" t="s">
        <v>1151</v>
      </c>
      <c r="AH437" s="47" t="s">
        <v>1152</v>
      </c>
      <c r="AI437" s="47" t="s">
        <v>1153</v>
      </c>
      <c r="AJ437" s="47" t="s">
        <v>1154</v>
      </c>
      <c r="AK437" s="47" t="s">
        <v>1155</v>
      </c>
      <c r="AL437" s="47" t="s">
        <v>1156</v>
      </c>
      <c r="AM437" s="47" t="s">
        <v>1157</v>
      </c>
      <c r="AN437" s="47" t="s">
        <v>1158</v>
      </c>
      <c r="AO437" s="47" t="s">
        <v>21</v>
      </c>
    </row>
    <row r="438" spans="1:41" ht="56.25" x14ac:dyDescent="0.25">
      <c r="A438" s="50" t="s">
        <v>43</v>
      </c>
      <c r="B438" s="53" t="s">
        <v>832</v>
      </c>
      <c r="C438" s="104" t="s">
        <v>833</v>
      </c>
      <c r="D438" s="162" t="s">
        <v>834</v>
      </c>
      <c r="E438" s="51">
        <v>2</v>
      </c>
      <c r="F438" s="52" t="s">
        <v>677</v>
      </c>
      <c r="G438" s="50" t="s">
        <v>195</v>
      </c>
      <c r="H438" s="141" t="s">
        <v>52</v>
      </c>
      <c r="I438" s="55">
        <v>100</v>
      </c>
      <c r="J438" s="56">
        <v>272.80222782681795</v>
      </c>
      <c r="K438" s="56">
        <f t="shared" ref="K438:K440" si="363">+J438*I438</f>
        <v>27280.222782681794</v>
      </c>
      <c r="L438" s="73" t="s">
        <v>67</v>
      </c>
      <c r="M438" s="74" t="s">
        <v>41</v>
      </c>
      <c r="N438" s="74" t="s">
        <v>835</v>
      </c>
      <c r="O438" s="74" t="s">
        <v>32</v>
      </c>
      <c r="Q438" s="58"/>
      <c r="R438" s="58">
        <v>30</v>
      </c>
      <c r="T438" s="58">
        <v>70</v>
      </c>
      <c r="U438" s="58"/>
      <c r="V438" s="58"/>
      <c r="W438" s="58"/>
      <c r="X438" s="58"/>
      <c r="Y438" s="58"/>
      <c r="Z438" s="58"/>
      <c r="AA438" s="58"/>
      <c r="AB438" s="111">
        <f t="shared" ref="AB438:AB440" si="364">+SUM(P438:AA438)</f>
        <v>100</v>
      </c>
      <c r="AC438" s="60">
        <f t="shared" ref="AC438:AC440" si="365">+P438*J438</f>
        <v>0</v>
      </c>
      <c r="AD438" s="60">
        <f t="shared" ref="AD438:AD440" si="366">+Q438*J438</f>
        <v>0</v>
      </c>
      <c r="AE438" s="60">
        <f t="shared" ref="AE438:AE440" si="367">+R438*J438</f>
        <v>8184.0668348045383</v>
      </c>
      <c r="AF438" s="60">
        <f t="shared" ref="AF438:AF440" si="368">+S438*J438</f>
        <v>0</v>
      </c>
      <c r="AG438" s="60">
        <f t="shared" ref="AG438:AG440" si="369">+T438*J438</f>
        <v>19096.155947877258</v>
      </c>
      <c r="AH438" s="60">
        <f t="shared" ref="AH438:AH440" si="370">+U438*J438</f>
        <v>0</v>
      </c>
      <c r="AI438" s="60">
        <f t="shared" ref="AI438:AI440" si="371">+V438*J438</f>
        <v>0</v>
      </c>
      <c r="AJ438" s="60">
        <f t="shared" ref="AJ438:AJ440" si="372">+W438*J438</f>
        <v>0</v>
      </c>
      <c r="AK438" s="60">
        <f t="shared" ref="AK438:AK440" si="373">+X438*J438</f>
        <v>0</v>
      </c>
      <c r="AL438" s="60">
        <f t="shared" ref="AL438:AL440" si="374">+Y438*J438</f>
        <v>0</v>
      </c>
      <c r="AM438" s="60">
        <f t="shared" ref="AM438:AM440" si="375">+Z438*J438</f>
        <v>0</v>
      </c>
      <c r="AN438" s="60">
        <f t="shared" ref="AN438:AN440" si="376">+AA438*J438</f>
        <v>0</v>
      </c>
      <c r="AO438" s="60">
        <f t="shared" ref="AO438:AO440" si="377">SUM(AC438:AN438)</f>
        <v>27280.222782681798</v>
      </c>
    </row>
    <row r="439" spans="1:41" ht="56.25" x14ac:dyDescent="0.25">
      <c r="A439" s="48" t="s">
        <v>43</v>
      </c>
      <c r="B439" s="48" t="s">
        <v>832</v>
      </c>
      <c r="C439" s="104" t="s">
        <v>836</v>
      </c>
      <c r="D439" s="162" t="s">
        <v>837</v>
      </c>
      <c r="E439" s="163">
        <v>2</v>
      </c>
      <c r="F439" s="96" t="s">
        <v>677</v>
      </c>
      <c r="G439" s="105" t="s">
        <v>837</v>
      </c>
      <c r="H439" s="138" t="s">
        <v>52</v>
      </c>
      <c r="I439" s="152">
        <v>10</v>
      </c>
      <c r="J439" s="56">
        <v>212179.5</v>
      </c>
      <c r="K439" s="56">
        <f t="shared" si="363"/>
        <v>2121795</v>
      </c>
      <c r="L439" s="73" t="s">
        <v>838</v>
      </c>
      <c r="M439" s="74" t="s">
        <v>30</v>
      </c>
      <c r="N439" s="74" t="s">
        <v>835</v>
      </c>
      <c r="O439" s="74" t="s">
        <v>32</v>
      </c>
      <c r="Q439" s="58"/>
      <c r="R439" s="58"/>
      <c r="T439" s="58">
        <v>10</v>
      </c>
      <c r="U439" s="58"/>
      <c r="V439" s="58"/>
      <c r="W439" s="58"/>
      <c r="X439" s="58"/>
      <c r="Y439" s="58"/>
      <c r="Z439" s="58"/>
      <c r="AA439" s="58"/>
      <c r="AB439" s="111">
        <f t="shared" si="364"/>
        <v>10</v>
      </c>
      <c r="AC439" s="60">
        <f t="shared" si="365"/>
        <v>0</v>
      </c>
      <c r="AD439" s="60">
        <f t="shared" si="366"/>
        <v>0</v>
      </c>
      <c r="AE439" s="60">
        <f t="shared" si="367"/>
        <v>0</v>
      </c>
      <c r="AF439" s="60">
        <f t="shared" si="368"/>
        <v>0</v>
      </c>
      <c r="AG439" s="60">
        <f t="shared" si="369"/>
        <v>2121795</v>
      </c>
      <c r="AH439" s="60">
        <f t="shared" si="370"/>
        <v>0</v>
      </c>
      <c r="AI439" s="60">
        <f t="shared" si="371"/>
        <v>0</v>
      </c>
      <c r="AJ439" s="60">
        <f t="shared" si="372"/>
        <v>0</v>
      </c>
      <c r="AK439" s="60">
        <f t="shared" si="373"/>
        <v>0</v>
      </c>
      <c r="AL439" s="60">
        <f t="shared" si="374"/>
        <v>0</v>
      </c>
      <c r="AM439" s="60">
        <f t="shared" si="375"/>
        <v>0</v>
      </c>
      <c r="AN439" s="60">
        <f t="shared" si="376"/>
        <v>0</v>
      </c>
      <c r="AO439" s="60">
        <f t="shared" si="377"/>
        <v>2121795</v>
      </c>
    </row>
    <row r="440" spans="1:41" ht="78.75" x14ac:dyDescent="0.25">
      <c r="A440" s="50" t="s">
        <v>43</v>
      </c>
      <c r="B440" s="53" t="s">
        <v>832</v>
      </c>
      <c r="C440" s="104" t="s">
        <v>839</v>
      </c>
      <c r="D440" s="162" t="s">
        <v>840</v>
      </c>
      <c r="E440" s="51">
        <v>1</v>
      </c>
      <c r="F440" s="52" t="s">
        <v>677</v>
      </c>
      <c r="G440" s="50" t="s">
        <v>195</v>
      </c>
      <c r="H440" s="141" t="s">
        <v>52</v>
      </c>
      <c r="I440" s="55">
        <v>30</v>
      </c>
      <c r="J440" s="56">
        <v>272.80222782681795</v>
      </c>
      <c r="K440" s="56">
        <f t="shared" si="363"/>
        <v>8184.0668348045383</v>
      </c>
      <c r="L440" s="73" t="s">
        <v>67</v>
      </c>
      <c r="M440" s="74" t="s">
        <v>41</v>
      </c>
      <c r="N440" s="74" t="s">
        <v>835</v>
      </c>
      <c r="O440" s="74" t="s">
        <v>32</v>
      </c>
      <c r="Q440" s="58"/>
      <c r="R440" s="58">
        <v>30</v>
      </c>
      <c r="T440" s="58"/>
      <c r="U440" s="58"/>
      <c r="V440" s="58"/>
      <c r="W440" s="58"/>
      <c r="X440" s="58"/>
      <c r="Y440" s="58"/>
      <c r="Z440" s="58"/>
      <c r="AA440" s="58"/>
      <c r="AB440" s="111">
        <f t="shared" si="364"/>
        <v>30</v>
      </c>
      <c r="AC440" s="60">
        <f t="shared" si="365"/>
        <v>0</v>
      </c>
      <c r="AD440" s="60">
        <f t="shared" si="366"/>
        <v>0</v>
      </c>
      <c r="AE440" s="60">
        <f t="shared" si="367"/>
        <v>8184.0668348045383</v>
      </c>
      <c r="AF440" s="60">
        <f t="shared" si="368"/>
        <v>0</v>
      </c>
      <c r="AG440" s="60">
        <f t="shared" si="369"/>
        <v>0</v>
      </c>
      <c r="AH440" s="60">
        <f t="shared" si="370"/>
        <v>0</v>
      </c>
      <c r="AI440" s="60">
        <f t="shared" si="371"/>
        <v>0</v>
      </c>
      <c r="AJ440" s="60">
        <f t="shared" si="372"/>
        <v>0</v>
      </c>
      <c r="AK440" s="60">
        <f t="shared" si="373"/>
        <v>0</v>
      </c>
      <c r="AL440" s="60">
        <f t="shared" si="374"/>
        <v>0</v>
      </c>
      <c r="AM440" s="60">
        <f t="shared" si="375"/>
        <v>0</v>
      </c>
      <c r="AN440" s="60">
        <f t="shared" si="376"/>
        <v>0</v>
      </c>
      <c r="AO440" s="60">
        <f t="shared" si="377"/>
        <v>8184.0668348045383</v>
      </c>
    </row>
    <row r="441" spans="1:41" x14ac:dyDescent="0.25">
      <c r="A441" s="64"/>
      <c r="B441" s="65"/>
      <c r="C441" s="35"/>
      <c r="D441" s="32" t="s">
        <v>42</v>
      </c>
      <c r="E441" s="33"/>
      <c r="F441" s="66"/>
      <c r="G441" s="65"/>
      <c r="H441" s="67"/>
      <c r="I441" s="68"/>
      <c r="J441" s="34"/>
      <c r="K441" s="34">
        <f>SUM(K438:K440)</f>
        <v>2157259.2896174863</v>
      </c>
      <c r="L441" s="68"/>
      <c r="M441" s="70"/>
      <c r="N441" s="70"/>
      <c r="O441" s="70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70">
        <f>SUM(AC438:AC440)</f>
        <v>0</v>
      </c>
      <c r="AD441" s="70">
        <f t="shared" ref="AD441:AO441" si="378">SUM(AD438:AD440)</f>
        <v>0</v>
      </c>
      <c r="AE441" s="70">
        <f t="shared" si="378"/>
        <v>16368.133669609077</v>
      </c>
      <c r="AF441" s="70">
        <f t="shared" si="378"/>
        <v>0</v>
      </c>
      <c r="AG441" s="70">
        <f t="shared" si="378"/>
        <v>2140891.1559478771</v>
      </c>
      <c r="AH441" s="70">
        <f t="shared" si="378"/>
        <v>0</v>
      </c>
      <c r="AI441" s="70">
        <f t="shared" si="378"/>
        <v>0</v>
      </c>
      <c r="AJ441" s="70">
        <f t="shared" si="378"/>
        <v>0</v>
      </c>
      <c r="AK441" s="70">
        <f t="shared" si="378"/>
        <v>0</v>
      </c>
      <c r="AL441" s="70">
        <f t="shared" si="378"/>
        <v>0</v>
      </c>
      <c r="AM441" s="70">
        <f t="shared" si="378"/>
        <v>0</v>
      </c>
      <c r="AN441" s="70">
        <f t="shared" si="378"/>
        <v>0</v>
      </c>
      <c r="AO441" s="70">
        <f t="shared" si="378"/>
        <v>2157259.2896174863</v>
      </c>
    </row>
    <row r="442" spans="1:41" x14ac:dyDescent="0.25">
      <c r="A442" s="86"/>
      <c r="B442" s="86"/>
      <c r="C442" s="86"/>
      <c r="D442" s="87" t="s">
        <v>841</v>
      </c>
      <c r="E442" s="86"/>
      <c r="F442" s="86"/>
      <c r="G442" s="133"/>
      <c r="H442" s="86"/>
      <c r="I442" s="88"/>
      <c r="J442" s="107"/>
      <c r="K442" s="107">
        <f>+K441</f>
        <v>2157259.2896174863</v>
      </c>
      <c r="L442" s="88"/>
      <c r="M442" s="86"/>
      <c r="N442" s="86"/>
      <c r="O442" s="86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  <c r="AB442" s="108"/>
      <c r="AC442" s="108">
        <f t="shared" ref="AC442" si="379">+AC441</f>
        <v>0</v>
      </c>
      <c r="AD442" s="108">
        <f t="shared" ref="AD442:AO442" si="380">+AD441</f>
        <v>0</v>
      </c>
      <c r="AE442" s="108">
        <f t="shared" si="380"/>
        <v>16368.133669609077</v>
      </c>
      <c r="AF442" s="108">
        <f t="shared" si="380"/>
        <v>0</v>
      </c>
      <c r="AG442" s="108">
        <f t="shared" si="380"/>
        <v>2140891.1559478771</v>
      </c>
      <c r="AH442" s="108">
        <f t="shared" si="380"/>
        <v>0</v>
      </c>
      <c r="AI442" s="108">
        <f t="shared" si="380"/>
        <v>0</v>
      </c>
      <c r="AJ442" s="108">
        <f t="shared" si="380"/>
        <v>0</v>
      </c>
      <c r="AK442" s="108">
        <f t="shared" si="380"/>
        <v>0</v>
      </c>
      <c r="AL442" s="108">
        <f t="shared" si="380"/>
        <v>0</v>
      </c>
      <c r="AM442" s="108">
        <f t="shared" si="380"/>
        <v>0</v>
      </c>
      <c r="AN442" s="108">
        <f t="shared" si="380"/>
        <v>0</v>
      </c>
      <c r="AO442" s="108">
        <f t="shared" si="380"/>
        <v>2157259.2896174863</v>
      </c>
    </row>
    <row r="443" spans="1:41" x14ac:dyDescent="0.25">
      <c r="A443" s="37" t="s">
        <v>842</v>
      </c>
      <c r="B443" s="38"/>
      <c r="C443" s="39"/>
      <c r="D443" s="37"/>
      <c r="E443" s="44"/>
      <c r="F443" s="91"/>
      <c r="G443" s="38"/>
      <c r="H443" s="44"/>
      <c r="I443" s="43"/>
      <c r="J443" s="109"/>
      <c r="K443" s="109"/>
      <c r="L443" s="94"/>
      <c r="M443" s="93"/>
      <c r="N443" s="93"/>
      <c r="O443" s="93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</row>
    <row r="444" spans="1:41" x14ac:dyDescent="0.25">
      <c r="A444" s="226" t="s">
        <v>4</v>
      </c>
      <c r="B444" s="226" t="s">
        <v>5</v>
      </c>
      <c r="C444" s="226" t="s">
        <v>6</v>
      </c>
      <c r="D444" s="226" t="s">
        <v>7</v>
      </c>
      <c r="E444" s="226" t="s">
        <v>8</v>
      </c>
      <c r="F444" s="226" t="s">
        <v>9</v>
      </c>
      <c r="G444" s="226" t="s">
        <v>10</v>
      </c>
      <c r="H444" s="226" t="s">
        <v>11</v>
      </c>
      <c r="I444" s="231" t="s">
        <v>12</v>
      </c>
      <c r="J444" s="229" t="s">
        <v>13</v>
      </c>
      <c r="K444" s="229" t="s">
        <v>14</v>
      </c>
      <c r="L444" s="231" t="s">
        <v>15</v>
      </c>
      <c r="M444" s="226" t="s">
        <v>16</v>
      </c>
      <c r="N444" s="226" t="s">
        <v>17</v>
      </c>
      <c r="O444" s="226" t="s">
        <v>18</v>
      </c>
      <c r="P444" s="220" t="s">
        <v>19</v>
      </c>
      <c r="Q444" s="221"/>
      <c r="R444" s="221"/>
      <c r="S444" s="221"/>
      <c r="T444" s="221"/>
      <c r="U444" s="221"/>
      <c r="V444" s="221"/>
      <c r="W444" s="221"/>
      <c r="X444" s="221"/>
      <c r="Y444" s="221"/>
      <c r="Z444" s="221"/>
      <c r="AA444" s="221"/>
      <c r="AB444" s="222"/>
      <c r="AC444" s="220" t="s">
        <v>20</v>
      </c>
      <c r="AD444" s="221"/>
      <c r="AE444" s="221"/>
      <c r="AF444" s="221"/>
      <c r="AG444" s="221"/>
      <c r="AH444" s="221"/>
      <c r="AI444" s="221"/>
      <c r="AJ444" s="221"/>
      <c r="AK444" s="221"/>
      <c r="AL444" s="221"/>
      <c r="AM444" s="221"/>
      <c r="AN444" s="221"/>
      <c r="AO444" s="222"/>
    </row>
    <row r="445" spans="1:41" x14ac:dyDescent="0.25">
      <c r="A445" s="226"/>
      <c r="B445" s="226"/>
      <c r="C445" s="226"/>
      <c r="D445" s="226"/>
      <c r="E445" s="226"/>
      <c r="F445" s="226"/>
      <c r="G445" s="226"/>
      <c r="H445" s="226"/>
      <c r="I445" s="231"/>
      <c r="J445" s="229"/>
      <c r="K445" s="229"/>
      <c r="L445" s="231"/>
      <c r="M445" s="226"/>
      <c r="N445" s="226"/>
      <c r="O445" s="226"/>
      <c r="P445" s="47" t="s">
        <v>1147</v>
      </c>
      <c r="Q445" s="47" t="s">
        <v>1148</v>
      </c>
      <c r="R445" s="47" t="s">
        <v>1149</v>
      </c>
      <c r="S445" s="47" t="s">
        <v>1150</v>
      </c>
      <c r="T445" s="47" t="s">
        <v>1151</v>
      </c>
      <c r="U445" s="47" t="s">
        <v>1152</v>
      </c>
      <c r="V445" s="47" t="s">
        <v>1153</v>
      </c>
      <c r="W445" s="47" t="s">
        <v>1154</v>
      </c>
      <c r="X445" s="47" t="s">
        <v>1155</v>
      </c>
      <c r="Y445" s="47" t="s">
        <v>1156</v>
      </c>
      <c r="Z445" s="47" t="s">
        <v>1157</v>
      </c>
      <c r="AA445" s="47" t="s">
        <v>1158</v>
      </c>
      <c r="AB445" s="47" t="s">
        <v>21</v>
      </c>
      <c r="AC445" s="47" t="s">
        <v>1147</v>
      </c>
      <c r="AD445" s="47" t="s">
        <v>1148</v>
      </c>
      <c r="AE445" s="47" t="s">
        <v>1149</v>
      </c>
      <c r="AF445" s="47" t="s">
        <v>1150</v>
      </c>
      <c r="AG445" s="47" t="s">
        <v>1151</v>
      </c>
      <c r="AH445" s="47" t="s">
        <v>1152</v>
      </c>
      <c r="AI445" s="47" t="s">
        <v>1153</v>
      </c>
      <c r="AJ445" s="47" t="s">
        <v>1154</v>
      </c>
      <c r="AK445" s="47" t="s">
        <v>1155</v>
      </c>
      <c r="AL445" s="47" t="s">
        <v>1156</v>
      </c>
      <c r="AM445" s="47" t="s">
        <v>1157</v>
      </c>
      <c r="AN445" s="47" t="s">
        <v>1158</v>
      </c>
      <c r="AO445" s="47" t="s">
        <v>21</v>
      </c>
    </row>
    <row r="446" spans="1:41" ht="56.25" x14ac:dyDescent="0.25">
      <c r="A446" s="53" t="s">
        <v>43</v>
      </c>
      <c r="B446" s="53" t="s">
        <v>843</v>
      </c>
      <c r="C446" s="235" t="s">
        <v>844</v>
      </c>
      <c r="D446" s="234" t="s">
        <v>845</v>
      </c>
      <c r="E446" s="238">
        <v>1</v>
      </c>
      <c r="F446" s="232" t="s">
        <v>677</v>
      </c>
      <c r="G446" s="50" t="s">
        <v>195</v>
      </c>
      <c r="H446" s="141" t="s">
        <v>52</v>
      </c>
      <c r="I446" s="151">
        <v>2</v>
      </c>
      <c r="J446" s="56">
        <v>30311.358647424218</v>
      </c>
      <c r="K446" s="56">
        <f t="shared" ref="K446:K454" si="381">+J446*I446</f>
        <v>60622.717294848437</v>
      </c>
      <c r="L446" s="73" t="s">
        <v>67</v>
      </c>
      <c r="M446" s="74" t="s">
        <v>41</v>
      </c>
      <c r="N446" s="74" t="s">
        <v>846</v>
      </c>
      <c r="O446" s="74" t="s">
        <v>32</v>
      </c>
      <c r="P446" s="58"/>
      <c r="Q446" s="58"/>
      <c r="R446" s="58"/>
      <c r="S446" s="58">
        <v>1</v>
      </c>
      <c r="T446" s="58"/>
      <c r="U446" s="58"/>
      <c r="V446" s="58"/>
      <c r="W446" s="58"/>
      <c r="X446" s="58"/>
      <c r="Y446" s="58">
        <v>1</v>
      </c>
      <c r="Z446" s="58"/>
      <c r="AA446" s="58"/>
      <c r="AB446" s="111">
        <f t="shared" ref="AB446:AB454" si="382">+SUM(P446:AA446)</f>
        <v>2</v>
      </c>
      <c r="AC446" s="60">
        <f t="shared" ref="AC446:AC454" si="383">+P446*J446</f>
        <v>0</v>
      </c>
      <c r="AD446" s="60">
        <f t="shared" ref="AD446:AD454" si="384">+Q446*J446</f>
        <v>0</v>
      </c>
      <c r="AE446" s="60">
        <f t="shared" ref="AE446:AE454" si="385">+R446*J446</f>
        <v>0</v>
      </c>
      <c r="AF446" s="60">
        <f t="shared" ref="AF446:AF454" si="386">+S446*J446</f>
        <v>30311.358647424218</v>
      </c>
      <c r="AG446" s="60">
        <f t="shared" ref="AG446:AG454" si="387">+T446*J446</f>
        <v>0</v>
      </c>
      <c r="AH446" s="60">
        <f t="shared" ref="AH446:AH454" si="388">+U446*J446</f>
        <v>0</v>
      </c>
      <c r="AI446" s="60">
        <f t="shared" ref="AI446:AI454" si="389">+V446*J446</f>
        <v>0</v>
      </c>
      <c r="AJ446" s="60">
        <f t="shared" ref="AJ446:AJ454" si="390">+W446*J446</f>
        <v>0</v>
      </c>
      <c r="AK446" s="60">
        <f t="shared" ref="AK446:AK454" si="391">+X446*J446</f>
        <v>0</v>
      </c>
      <c r="AL446" s="60">
        <f t="shared" ref="AL446:AL454" si="392">+Y446*J446</f>
        <v>30311.358647424218</v>
      </c>
      <c r="AM446" s="60">
        <f t="shared" ref="AM446:AM454" si="393">+Z446*J446</f>
        <v>0</v>
      </c>
      <c r="AN446" s="60">
        <f t="shared" ref="AN446:AN454" si="394">+AA446*J446</f>
        <v>0</v>
      </c>
      <c r="AO446" s="60">
        <f t="shared" ref="AO446:AO454" si="395">SUM(AC446:AN446)</f>
        <v>60622.717294848437</v>
      </c>
    </row>
    <row r="447" spans="1:41" ht="56.25" x14ac:dyDescent="0.25">
      <c r="A447" s="53" t="s">
        <v>43</v>
      </c>
      <c r="B447" s="53" t="s">
        <v>843</v>
      </c>
      <c r="C447" s="235"/>
      <c r="D447" s="234"/>
      <c r="E447" s="238"/>
      <c r="F447" s="232"/>
      <c r="G447" s="50" t="s">
        <v>91</v>
      </c>
      <c r="H447" s="141" t="s">
        <v>52</v>
      </c>
      <c r="I447" s="151">
        <v>1</v>
      </c>
      <c r="J447" s="61">
        <v>151556.80127523909</v>
      </c>
      <c r="K447" s="56">
        <f t="shared" si="381"/>
        <v>151556.80127523909</v>
      </c>
      <c r="L447" s="98" t="s">
        <v>67</v>
      </c>
      <c r="M447" s="74" t="s">
        <v>41</v>
      </c>
      <c r="N447" s="74" t="s">
        <v>846</v>
      </c>
      <c r="O447" s="74" t="s">
        <v>32</v>
      </c>
      <c r="P447" s="58"/>
      <c r="Q447" s="58"/>
      <c r="R447" s="58"/>
      <c r="S447" s="58">
        <v>1</v>
      </c>
      <c r="T447" s="58"/>
      <c r="U447" s="58"/>
      <c r="V447" s="58"/>
      <c r="W447" s="58"/>
      <c r="X447" s="58"/>
      <c r="Y447" s="58"/>
      <c r="Z447" s="58"/>
      <c r="AA447" s="58"/>
      <c r="AB447" s="111">
        <f t="shared" si="382"/>
        <v>1</v>
      </c>
      <c r="AC447" s="60">
        <f t="shared" si="383"/>
        <v>0</v>
      </c>
      <c r="AD447" s="60">
        <f t="shared" si="384"/>
        <v>0</v>
      </c>
      <c r="AE447" s="60">
        <f t="shared" si="385"/>
        <v>0</v>
      </c>
      <c r="AF447" s="60">
        <f t="shared" si="386"/>
        <v>151556.80127523909</v>
      </c>
      <c r="AG447" s="60">
        <f t="shared" si="387"/>
        <v>0</v>
      </c>
      <c r="AH447" s="60">
        <f t="shared" si="388"/>
        <v>0</v>
      </c>
      <c r="AI447" s="60">
        <f t="shared" si="389"/>
        <v>0</v>
      </c>
      <c r="AJ447" s="60">
        <f t="shared" si="390"/>
        <v>0</v>
      </c>
      <c r="AK447" s="60">
        <f t="shared" si="391"/>
        <v>0</v>
      </c>
      <c r="AL447" s="60">
        <f t="shared" si="392"/>
        <v>0</v>
      </c>
      <c r="AM447" s="60">
        <f t="shared" si="393"/>
        <v>0</v>
      </c>
      <c r="AN447" s="60">
        <f t="shared" si="394"/>
        <v>0</v>
      </c>
      <c r="AO447" s="60">
        <f t="shared" si="395"/>
        <v>151556.80127523909</v>
      </c>
    </row>
    <row r="448" spans="1:41" ht="56.25" x14ac:dyDescent="0.25">
      <c r="A448" s="53" t="s">
        <v>43</v>
      </c>
      <c r="B448" s="53" t="s">
        <v>843</v>
      </c>
      <c r="C448" s="235"/>
      <c r="D448" s="234"/>
      <c r="E448" s="238"/>
      <c r="F448" s="232"/>
      <c r="G448" s="50" t="s">
        <v>47</v>
      </c>
      <c r="H448" s="141" t="s">
        <v>52</v>
      </c>
      <c r="I448" s="151">
        <v>4</v>
      </c>
      <c r="J448" s="56">
        <v>127307.70539620807</v>
      </c>
      <c r="K448" s="56">
        <f>+J448*I448</f>
        <v>509230.82158483227</v>
      </c>
      <c r="L448" s="62" t="s">
        <v>48</v>
      </c>
      <c r="M448" s="74" t="s">
        <v>41</v>
      </c>
      <c r="N448" s="74" t="s">
        <v>846</v>
      </c>
      <c r="O448" s="63" t="s">
        <v>32</v>
      </c>
      <c r="P448" s="58"/>
      <c r="Q448" s="58"/>
      <c r="R448" s="58"/>
      <c r="S448" s="58"/>
      <c r="T448" s="58"/>
      <c r="U448" s="58"/>
      <c r="V448" s="58">
        <v>4</v>
      </c>
      <c r="W448" s="58"/>
      <c r="X448" s="58"/>
      <c r="Y448" s="58"/>
      <c r="Z448" s="58"/>
      <c r="AA448" s="58"/>
      <c r="AB448" s="111">
        <f t="shared" si="382"/>
        <v>4</v>
      </c>
      <c r="AC448" s="60">
        <f t="shared" si="383"/>
        <v>0</v>
      </c>
      <c r="AD448" s="60">
        <f t="shared" si="384"/>
        <v>0</v>
      </c>
      <c r="AE448" s="60">
        <f t="shared" si="385"/>
        <v>0</v>
      </c>
      <c r="AF448" s="60">
        <f t="shared" si="386"/>
        <v>0</v>
      </c>
      <c r="AG448" s="60">
        <f t="shared" si="387"/>
        <v>0</v>
      </c>
      <c r="AH448" s="60">
        <f t="shared" si="388"/>
        <v>0</v>
      </c>
      <c r="AI448" s="60">
        <f t="shared" si="389"/>
        <v>509230.82158483227</v>
      </c>
      <c r="AJ448" s="60">
        <f t="shared" si="390"/>
        <v>0</v>
      </c>
      <c r="AK448" s="60">
        <f t="shared" si="391"/>
        <v>0</v>
      </c>
      <c r="AL448" s="60">
        <f t="shared" si="392"/>
        <v>0</v>
      </c>
      <c r="AM448" s="60">
        <f t="shared" si="393"/>
        <v>0</v>
      </c>
      <c r="AN448" s="60">
        <f t="shared" si="394"/>
        <v>0</v>
      </c>
      <c r="AO448" s="60">
        <f t="shared" si="395"/>
        <v>509230.82158483227</v>
      </c>
    </row>
    <row r="449" spans="1:41" ht="56.25" x14ac:dyDescent="0.25">
      <c r="A449" s="53" t="s">
        <v>43</v>
      </c>
      <c r="B449" s="53" t="s">
        <v>843</v>
      </c>
      <c r="C449" s="235" t="s">
        <v>847</v>
      </c>
      <c r="D449" s="234" t="s">
        <v>848</v>
      </c>
      <c r="E449" s="54">
        <v>2</v>
      </c>
      <c r="F449" s="54" t="s">
        <v>677</v>
      </c>
      <c r="G449" s="50" t="s">
        <v>195</v>
      </c>
      <c r="H449" s="141" t="s">
        <v>52</v>
      </c>
      <c r="I449" s="151">
        <v>2</v>
      </c>
      <c r="J449" s="56">
        <v>48498.173835878748</v>
      </c>
      <c r="K449" s="56">
        <f t="shared" si="381"/>
        <v>96996.347671757496</v>
      </c>
      <c r="L449" s="73" t="s">
        <v>67</v>
      </c>
      <c r="M449" s="74" t="s">
        <v>41</v>
      </c>
      <c r="N449" s="74" t="s">
        <v>846</v>
      </c>
      <c r="O449" s="74" t="s">
        <v>32</v>
      </c>
      <c r="P449" s="58"/>
      <c r="Q449" s="58"/>
      <c r="R449" s="58"/>
      <c r="T449" s="58">
        <v>1</v>
      </c>
      <c r="U449" s="58"/>
      <c r="V449" s="58"/>
      <c r="W449" s="58"/>
      <c r="X449" s="58"/>
      <c r="Y449" s="58">
        <v>1</v>
      </c>
      <c r="Z449" s="58"/>
      <c r="AA449" s="58"/>
      <c r="AB449" s="111">
        <f t="shared" si="382"/>
        <v>2</v>
      </c>
      <c r="AC449" s="60">
        <f t="shared" si="383"/>
        <v>0</v>
      </c>
      <c r="AD449" s="60">
        <f t="shared" si="384"/>
        <v>0</v>
      </c>
      <c r="AE449" s="60">
        <f t="shared" si="385"/>
        <v>0</v>
      </c>
      <c r="AF449" s="60">
        <f t="shared" si="386"/>
        <v>0</v>
      </c>
      <c r="AG449" s="60">
        <f t="shared" si="387"/>
        <v>48498.173835878748</v>
      </c>
      <c r="AH449" s="60">
        <f t="shared" si="388"/>
        <v>0</v>
      </c>
      <c r="AI449" s="60">
        <f t="shared" si="389"/>
        <v>0</v>
      </c>
      <c r="AJ449" s="60">
        <f t="shared" si="390"/>
        <v>0</v>
      </c>
      <c r="AK449" s="60">
        <f t="shared" si="391"/>
        <v>0</v>
      </c>
      <c r="AL449" s="60">
        <f t="shared" si="392"/>
        <v>48498.173835878748</v>
      </c>
      <c r="AM449" s="60">
        <f t="shared" si="393"/>
        <v>0</v>
      </c>
      <c r="AN449" s="60">
        <f t="shared" si="394"/>
        <v>0</v>
      </c>
      <c r="AO449" s="60">
        <f t="shared" si="395"/>
        <v>96996.347671757496</v>
      </c>
    </row>
    <row r="450" spans="1:41" ht="56.25" x14ac:dyDescent="0.25">
      <c r="A450" s="53" t="s">
        <v>43</v>
      </c>
      <c r="B450" s="53" t="s">
        <v>843</v>
      </c>
      <c r="C450" s="235"/>
      <c r="D450" s="234"/>
      <c r="E450" s="53">
        <v>20</v>
      </c>
      <c r="F450" s="53" t="s">
        <v>677</v>
      </c>
      <c r="G450" s="50" t="s">
        <v>196</v>
      </c>
      <c r="H450" s="141" t="s">
        <v>52</v>
      </c>
      <c r="I450" s="151">
        <v>20</v>
      </c>
      <c r="J450" s="61">
        <v>4849.8176408076515</v>
      </c>
      <c r="K450" s="56">
        <f t="shared" si="381"/>
        <v>96996.352816153027</v>
      </c>
      <c r="L450" s="73" t="s">
        <v>67</v>
      </c>
      <c r="M450" s="74" t="s">
        <v>41</v>
      </c>
      <c r="N450" s="74" t="s">
        <v>846</v>
      </c>
      <c r="O450" s="74" t="s">
        <v>32</v>
      </c>
      <c r="Q450" s="58"/>
      <c r="R450" s="58">
        <v>5</v>
      </c>
      <c r="T450" s="58">
        <v>5</v>
      </c>
      <c r="U450" s="58"/>
      <c r="V450" s="58">
        <v>5</v>
      </c>
      <c r="W450" s="58"/>
      <c r="X450" s="58"/>
      <c r="Y450" s="58">
        <v>5</v>
      </c>
      <c r="Z450" s="58"/>
      <c r="AA450" s="58"/>
      <c r="AB450" s="111">
        <f t="shared" si="382"/>
        <v>20</v>
      </c>
      <c r="AC450" s="60">
        <f t="shared" si="383"/>
        <v>0</v>
      </c>
      <c r="AD450" s="60">
        <f t="shared" si="384"/>
        <v>0</v>
      </c>
      <c r="AE450" s="60">
        <f t="shared" si="385"/>
        <v>24249.088204038257</v>
      </c>
      <c r="AF450" s="60">
        <f t="shared" si="386"/>
        <v>0</v>
      </c>
      <c r="AG450" s="60">
        <f t="shared" si="387"/>
        <v>24249.088204038257</v>
      </c>
      <c r="AH450" s="60">
        <f t="shared" si="388"/>
        <v>0</v>
      </c>
      <c r="AI450" s="60">
        <f t="shared" si="389"/>
        <v>24249.088204038257</v>
      </c>
      <c r="AJ450" s="60">
        <f t="shared" si="390"/>
        <v>0</v>
      </c>
      <c r="AK450" s="60">
        <f t="shared" si="391"/>
        <v>0</v>
      </c>
      <c r="AL450" s="60">
        <f t="shared" si="392"/>
        <v>24249.088204038257</v>
      </c>
      <c r="AM450" s="60">
        <f t="shared" si="393"/>
        <v>0</v>
      </c>
      <c r="AN450" s="60">
        <f t="shared" si="394"/>
        <v>0</v>
      </c>
      <c r="AO450" s="60">
        <f t="shared" si="395"/>
        <v>96996.352816153027</v>
      </c>
    </row>
    <row r="451" spans="1:41" ht="56.25" x14ac:dyDescent="0.25">
      <c r="A451" s="53" t="s">
        <v>43</v>
      </c>
      <c r="B451" s="53" t="s">
        <v>843</v>
      </c>
      <c r="C451" s="235"/>
      <c r="D451" s="234"/>
      <c r="E451" s="53">
        <v>2</v>
      </c>
      <c r="F451" s="53" t="s">
        <v>677</v>
      </c>
      <c r="G451" s="50" t="s">
        <v>84</v>
      </c>
      <c r="H451" s="141" t="s">
        <v>52</v>
      </c>
      <c r="I451" s="151">
        <v>2</v>
      </c>
      <c r="J451" s="61">
        <v>21217.952178533473</v>
      </c>
      <c r="K451" s="56">
        <f t="shared" si="381"/>
        <v>42435.904357066946</v>
      </c>
      <c r="L451" s="73" t="s">
        <v>81</v>
      </c>
      <c r="M451" s="74" t="s">
        <v>41</v>
      </c>
      <c r="N451" s="74" t="s">
        <v>846</v>
      </c>
      <c r="O451" s="74" t="s">
        <v>32</v>
      </c>
      <c r="Q451" s="58"/>
      <c r="R451" s="58"/>
      <c r="T451" s="58">
        <v>1</v>
      </c>
      <c r="U451" s="58"/>
      <c r="V451" s="58"/>
      <c r="W451" s="58"/>
      <c r="X451" s="58"/>
      <c r="Y451" s="58">
        <v>1</v>
      </c>
      <c r="Z451" s="58"/>
      <c r="AA451" s="58"/>
      <c r="AB451" s="111">
        <f t="shared" si="382"/>
        <v>2</v>
      </c>
      <c r="AC451" s="60">
        <f t="shared" si="383"/>
        <v>0</v>
      </c>
      <c r="AD451" s="60">
        <f t="shared" si="384"/>
        <v>0</v>
      </c>
      <c r="AE451" s="60">
        <f t="shared" si="385"/>
        <v>0</v>
      </c>
      <c r="AF451" s="60">
        <f t="shared" si="386"/>
        <v>0</v>
      </c>
      <c r="AG451" s="60">
        <f t="shared" si="387"/>
        <v>21217.952178533473</v>
      </c>
      <c r="AH451" s="60">
        <f t="shared" si="388"/>
        <v>0</v>
      </c>
      <c r="AI451" s="60">
        <f t="shared" si="389"/>
        <v>0</v>
      </c>
      <c r="AJ451" s="60">
        <f t="shared" si="390"/>
        <v>0</v>
      </c>
      <c r="AK451" s="60">
        <f t="shared" si="391"/>
        <v>0</v>
      </c>
      <c r="AL451" s="60">
        <f t="shared" si="392"/>
        <v>21217.952178533473</v>
      </c>
      <c r="AM451" s="60">
        <f t="shared" si="393"/>
        <v>0</v>
      </c>
      <c r="AN451" s="60">
        <f t="shared" si="394"/>
        <v>0</v>
      </c>
      <c r="AO451" s="60">
        <f t="shared" si="395"/>
        <v>42435.904357066946</v>
      </c>
    </row>
    <row r="452" spans="1:41" ht="56.25" x14ac:dyDescent="0.25">
      <c r="A452" s="53" t="s">
        <v>43</v>
      </c>
      <c r="B452" s="53" t="s">
        <v>843</v>
      </c>
      <c r="C452" s="104" t="s">
        <v>849</v>
      </c>
      <c r="D452" s="53" t="s">
        <v>850</v>
      </c>
      <c r="E452" s="53">
        <v>250</v>
      </c>
      <c r="F452" s="53" t="s">
        <v>677</v>
      </c>
      <c r="G452" s="154" t="s">
        <v>850</v>
      </c>
      <c r="H452" s="141" t="s">
        <v>52</v>
      </c>
      <c r="I452" s="151">
        <v>250</v>
      </c>
      <c r="J452" s="56">
        <v>2121.7959999999998</v>
      </c>
      <c r="K452" s="56">
        <v>530449</v>
      </c>
      <c r="L452" s="73" t="s">
        <v>851</v>
      </c>
      <c r="M452" s="74" t="s">
        <v>41</v>
      </c>
      <c r="N452" s="74" t="s">
        <v>846</v>
      </c>
      <c r="O452" s="74" t="s">
        <v>32</v>
      </c>
      <c r="Q452" s="58"/>
      <c r="R452" s="58">
        <v>62.5</v>
      </c>
      <c r="T452" s="58">
        <v>62.5</v>
      </c>
      <c r="U452" s="58"/>
      <c r="V452" s="58">
        <v>62.5</v>
      </c>
      <c r="W452" s="58"/>
      <c r="X452" s="58"/>
      <c r="Y452" s="58">
        <v>62.5</v>
      </c>
      <c r="Z452" s="58"/>
      <c r="AA452" s="58"/>
      <c r="AB452" s="111">
        <f t="shared" si="382"/>
        <v>250</v>
      </c>
      <c r="AC452" s="60">
        <f t="shared" si="383"/>
        <v>0</v>
      </c>
      <c r="AD452" s="60">
        <f t="shared" si="384"/>
        <v>0</v>
      </c>
      <c r="AE452" s="60">
        <f t="shared" si="385"/>
        <v>132612.25</v>
      </c>
      <c r="AF452" s="60">
        <f t="shared" si="386"/>
        <v>0</v>
      </c>
      <c r="AG452" s="60">
        <f t="shared" si="387"/>
        <v>132612.25</v>
      </c>
      <c r="AH452" s="60">
        <f t="shared" si="388"/>
        <v>0</v>
      </c>
      <c r="AI452" s="60">
        <f t="shared" si="389"/>
        <v>132612.25</v>
      </c>
      <c r="AJ452" s="60">
        <f t="shared" si="390"/>
        <v>0</v>
      </c>
      <c r="AK452" s="60">
        <f t="shared" si="391"/>
        <v>0</v>
      </c>
      <c r="AL452" s="60">
        <f t="shared" si="392"/>
        <v>132612.25</v>
      </c>
      <c r="AM452" s="60">
        <f t="shared" si="393"/>
        <v>0</v>
      </c>
      <c r="AN452" s="60">
        <f t="shared" si="394"/>
        <v>0</v>
      </c>
      <c r="AO452" s="60">
        <f t="shared" si="395"/>
        <v>530449</v>
      </c>
    </row>
    <row r="453" spans="1:41" ht="56.25" x14ac:dyDescent="0.25">
      <c r="A453" s="53" t="s">
        <v>43</v>
      </c>
      <c r="B453" s="53" t="s">
        <v>843</v>
      </c>
      <c r="C453" s="104" t="s">
        <v>852</v>
      </c>
      <c r="D453" s="53" t="s">
        <v>853</v>
      </c>
      <c r="E453" s="53">
        <v>1</v>
      </c>
      <c r="F453" s="53" t="s">
        <v>677</v>
      </c>
      <c r="G453" s="53" t="s">
        <v>853</v>
      </c>
      <c r="H453" s="141" t="s">
        <v>52</v>
      </c>
      <c r="I453" s="151">
        <v>1</v>
      </c>
      <c r="J453" s="56">
        <v>250000</v>
      </c>
      <c r="K453" s="56">
        <v>250000</v>
      </c>
      <c r="L453" s="73" t="s">
        <v>851</v>
      </c>
      <c r="M453" s="74" t="s">
        <v>41</v>
      </c>
      <c r="N453" s="74" t="s">
        <v>846</v>
      </c>
      <c r="O453" s="74" t="s">
        <v>32</v>
      </c>
      <c r="Q453" s="58"/>
      <c r="R453" s="58"/>
      <c r="T453" s="58">
        <v>1</v>
      </c>
      <c r="U453" s="58"/>
      <c r="V453" s="58"/>
      <c r="W453" s="58"/>
      <c r="X453" s="58"/>
      <c r="Y453" s="58"/>
      <c r="Z453" s="58"/>
      <c r="AA453" s="58"/>
      <c r="AB453" s="111">
        <f t="shared" si="382"/>
        <v>1</v>
      </c>
      <c r="AC453" s="60">
        <f t="shared" si="383"/>
        <v>0</v>
      </c>
      <c r="AD453" s="60">
        <f t="shared" si="384"/>
        <v>0</v>
      </c>
      <c r="AE453" s="60">
        <f t="shared" si="385"/>
        <v>0</v>
      </c>
      <c r="AF453" s="60">
        <f t="shared" si="386"/>
        <v>0</v>
      </c>
      <c r="AG453" s="60">
        <f t="shared" si="387"/>
        <v>250000</v>
      </c>
      <c r="AH453" s="60">
        <f t="shared" si="388"/>
        <v>0</v>
      </c>
      <c r="AI453" s="60">
        <f t="shared" si="389"/>
        <v>0</v>
      </c>
      <c r="AJ453" s="60">
        <f t="shared" si="390"/>
        <v>0</v>
      </c>
      <c r="AK453" s="60">
        <f t="shared" si="391"/>
        <v>0</v>
      </c>
      <c r="AL453" s="60">
        <f t="shared" si="392"/>
        <v>0</v>
      </c>
      <c r="AM453" s="60">
        <f t="shared" si="393"/>
        <v>0</v>
      </c>
      <c r="AN453" s="60">
        <f t="shared" si="394"/>
        <v>0</v>
      </c>
      <c r="AO453" s="60">
        <f t="shared" si="395"/>
        <v>250000</v>
      </c>
    </row>
    <row r="454" spans="1:41" ht="56.25" x14ac:dyDescent="0.25">
      <c r="A454" s="53" t="s">
        <v>43</v>
      </c>
      <c r="B454" s="53" t="s">
        <v>843</v>
      </c>
      <c r="C454" s="104" t="s">
        <v>854</v>
      </c>
      <c r="D454" s="50" t="s">
        <v>855</v>
      </c>
      <c r="E454" s="54">
        <v>2</v>
      </c>
      <c r="F454" s="54" t="s">
        <v>677</v>
      </c>
      <c r="G454" s="50" t="s">
        <v>195</v>
      </c>
      <c r="H454" s="141" t="s">
        <v>52</v>
      </c>
      <c r="I454" s="151">
        <v>2</v>
      </c>
      <c r="J454" s="56">
        <v>18186.815188454533</v>
      </c>
      <c r="K454" s="56">
        <f t="shared" si="381"/>
        <v>36373.630376909066</v>
      </c>
      <c r="L454" s="73" t="s">
        <v>67</v>
      </c>
      <c r="M454" s="74" t="s">
        <v>41</v>
      </c>
      <c r="N454" s="74" t="s">
        <v>846</v>
      </c>
      <c r="O454" s="74" t="s">
        <v>32</v>
      </c>
      <c r="Q454" s="58"/>
      <c r="R454" s="58"/>
      <c r="T454" s="58">
        <v>1</v>
      </c>
      <c r="U454" s="58"/>
      <c r="V454" s="58">
        <v>1</v>
      </c>
      <c r="W454" s="58"/>
      <c r="X454" s="58"/>
      <c r="Y454" s="58"/>
      <c r="Z454" s="58"/>
      <c r="AA454" s="58"/>
      <c r="AB454" s="111">
        <f t="shared" si="382"/>
        <v>2</v>
      </c>
      <c r="AC454" s="60">
        <f t="shared" si="383"/>
        <v>0</v>
      </c>
      <c r="AD454" s="60">
        <f t="shared" si="384"/>
        <v>0</v>
      </c>
      <c r="AE454" s="60">
        <f t="shared" si="385"/>
        <v>0</v>
      </c>
      <c r="AF454" s="60">
        <f t="shared" si="386"/>
        <v>0</v>
      </c>
      <c r="AG454" s="60">
        <f t="shared" si="387"/>
        <v>18186.815188454533</v>
      </c>
      <c r="AH454" s="60">
        <f t="shared" si="388"/>
        <v>0</v>
      </c>
      <c r="AI454" s="60">
        <f t="shared" si="389"/>
        <v>18186.815188454533</v>
      </c>
      <c r="AJ454" s="60">
        <f t="shared" si="390"/>
        <v>0</v>
      </c>
      <c r="AK454" s="60">
        <f t="shared" si="391"/>
        <v>0</v>
      </c>
      <c r="AL454" s="60">
        <f t="shared" si="392"/>
        <v>0</v>
      </c>
      <c r="AM454" s="60">
        <f t="shared" si="393"/>
        <v>0</v>
      </c>
      <c r="AN454" s="60">
        <f t="shared" si="394"/>
        <v>0</v>
      </c>
      <c r="AO454" s="60">
        <f t="shared" si="395"/>
        <v>36373.630376909066</v>
      </c>
    </row>
    <row r="455" spans="1:41" x14ac:dyDescent="0.25">
      <c r="A455" s="64"/>
      <c r="B455" s="65"/>
      <c r="C455" s="35"/>
      <c r="D455" s="32" t="s">
        <v>42</v>
      </c>
      <c r="E455" s="33"/>
      <c r="F455" s="66"/>
      <c r="G455" s="65"/>
      <c r="H455" s="67"/>
      <c r="I455" s="68">
        <f>+K452/I452</f>
        <v>2121.7959999999998</v>
      </c>
      <c r="J455" s="34">
        <f>+K452-K453</f>
        <v>280449</v>
      </c>
      <c r="K455" s="34">
        <f>SUM(K446:K454)</f>
        <v>1774661.5753768065</v>
      </c>
      <c r="L455" s="68"/>
      <c r="M455" s="34"/>
      <c r="N455" s="34"/>
      <c r="O455" s="34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70">
        <f>SUM(AC446:AC454)</f>
        <v>0</v>
      </c>
      <c r="AD455" s="70">
        <f t="shared" ref="AD455:AO455" si="396">SUM(AD446:AD454)</f>
        <v>0</v>
      </c>
      <c r="AE455" s="70">
        <f t="shared" si="396"/>
        <v>156861.33820403827</v>
      </c>
      <c r="AF455" s="70">
        <f t="shared" si="396"/>
        <v>181868.1599226633</v>
      </c>
      <c r="AG455" s="70">
        <f t="shared" si="396"/>
        <v>494764.279406905</v>
      </c>
      <c r="AH455" s="70">
        <f t="shared" si="396"/>
        <v>0</v>
      </c>
      <c r="AI455" s="70">
        <f t="shared" si="396"/>
        <v>684278.97497732507</v>
      </c>
      <c r="AJ455" s="70">
        <f t="shared" si="396"/>
        <v>0</v>
      </c>
      <c r="AK455" s="70">
        <f t="shared" si="396"/>
        <v>0</v>
      </c>
      <c r="AL455" s="70">
        <f t="shared" si="396"/>
        <v>256888.82286587468</v>
      </c>
      <c r="AM455" s="70">
        <f t="shared" si="396"/>
        <v>0</v>
      </c>
      <c r="AN455" s="70">
        <f t="shared" si="396"/>
        <v>0</v>
      </c>
      <c r="AO455" s="70">
        <f t="shared" si="396"/>
        <v>1774661.5753768065</v>
      </c>
    </row>
    <row r="456" spans="1:41" x14ac:dyDescent="0.25">
      <c r="A456" s="86"/>
      <c r="B456" s="86"/>
      <c r="C456" s="86"/>
      <c r="D456" s="87" t="s">
        <v>856</v>
      </c>
      <c r="E456" s="86"/>
      <c r="F456" s="86"/>
      <c r="G456" s="133"/>
      <c r="H456" s="86"/>
      <c r="I456" s="88"/>
      <c r="J456" s="107"/>
      <c r="K456" s="107">
        <f>+K455</f>
        <v>1774661.5753768065</v>
      </c>
      <c r="L456" s="88"/>
      <c r="M456" s="107"/>
      <c r="N456" s="107"/>
      <c r="O456" s="107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  <c r="AB456" s="108"/>
      <c r="AC456" s="108">
        <f t="shared" ref="AC456" si="397">+AC455</f>
        <v>0</v>
      </c>
      <c r="AD456" s="108">
        <f t="shared" ref="AD456:AO456" si="398">+AD455</f>
        <v>0</v>
      </c>
      <c r="AE456" s="108">
        <f t="shared" si="398"/>
        <v>156861.33820403827</v>
      </c>
      <c r="AF456" s="108">
        <f t="shared" si="398"/>
        <v>181868.1599226633</v>
      </c>
      <c r="AG456" s="108">
        <f t="shared" si="398"/>
        <v>494764.279406905</v>
      </c>
      <c r="AH456" s="108">
        <f t="shared" si="398"/>
        <v>0</v>
      </c>
      <c r="AI456" s="108">
        <f t="shared" si="398"/>
        <v>684278.97497732507</v>
      </c>
      <c r="AJ456" s="108">
        <f t="shared" si="398"/>
        <v>0</v>
      </c>
      <c r="AK456" s="108">
        <f t="shared" si="398"/>
        <v>0</v>
      </c>
      <c r="AL456" s="108">
        <f t="shared" si="398"/>
        <v>256888.82286587468</v>
      </c>
      <c r="AM456" s="108">
        <f t="shared" si="398"/>
        <v>0</v>
      </c>
      <c r="AN456" s="108">
        <f t="shared" si="398"/>
        <v>0</v>
      </c>
      <c r="AO456" s="108">
        <f t="shared" si="398"/>
        <v>1774661.5753768065</v>
      </c>
    </row>
    <row r="457" spans="1:41" x14ac:dyDescent="0.25">
      <c r="A457" s="37" t="s">
        <v>857</v>
      </c>
      <c r="B457" s="38"/>
      <c r="C457" s="39"/>
      <c r="D457" s="37"/>
      <c r="E457" s="44"/>
      <c r="F457" s="91"/>
      <c r="G457" s="38"/>
      <c r="H457" s="44"/>
      <c r="I457" s="43"/>
      <c r="J457" s="109"/>
      <c r="K457" s="109"/>
      <c r="L457" s="43"/>
      <c r="M457" s="109"/>
      <c r="N457" s="109"/>
      <c r="O457" s="109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</row>
    <row r="458" spans="1:41" x14ac:dyDescent="0.25">
      <c r="A458" s="226" t="s">
        <v>4</v>
      </c>
      <c r="B458" s="226" t="s">
        <v>5</v>
      </c>
      <c r="C458" s="226" t="s">
        <v>6</v>
      </c>
      <c r="D458" s="226" t="s">
        <v>7</v>
      </c>
      <c r="E458" s="226" t="s">
        <v>8</v>
      </c>
      <c r="F458" s="226" t="s">
        <v>9</v>
      </c>
      <c r="G458" s="226" t="s">
        <v>10</v>
      </c>
      <c r="H458" s="226" t="s">
        <v>11</v>
      </c>
      <c r="I458" s="231" t="s">
        <v>12</v>
      </c>
      <c r="J458" s="229" t="s">
        <v>13</v>
      </c>
      <c r="K458" s="229" t="s">
        <v>14</v>
      </c>
      <c r="L458" s="231" t="s">
        <v>15</v>
      </c>
      <c r="M458" s="226" t="s">
        <v>16</v>
      </c>
      <c r="N458" s="226" t="s">
        <v>17</v>
      </c>
      <c r="O458" s="226" t="s">
        <v>18</v>
      </c>
      <c r="P458" s="220" t="s">
        <v>19</v>
      </c>
      <c r="Q458" s="221"/>
      <c r="R458" s="221"/>
      <c r="S458" s="221"/>
      <c r="T458" s="221"/>
      <c r="U458" s="221"/>
      <c r="V458" s="221"/>
      <c r="W458" s="221"/>
      <c r="X458" s="221"/>
      <c r="Y458" s="221"/>
      <c r="Z458" s="221"/>
      <c r="AA458" s="221"/>
      <c r="AB458" s="222"/>
      <c r="AC458" s="220" t="s">
        <v>20</v>
      </c>
      <c r="AD458" s="221"/>
      <c r="AE458" s="221"/>
      <c r="AF458" s="221"/>
      <c r="AG458" s="221"/>
      <c r="AH458" s="221"/>
      <c r="AI458" s="221"/>
      <c r="AJ458" s="221"/>
      <c r="AK458" s="221"/>
      <c r="AL458" s="221"/>
      <c r="AM458" s="221"/>
      <c r="AN458" s="221"/>
      <c r="AO458" s="222"/>
    </row>
    <row r="459" spans="1:41" x14ac:dyDescent="0.25">
      <c r="A459" s="226"/>
      <c r="B459" s="226"/>
      <c r="C459" s="226"/>
      <c r="D459" s="226"/>
      <c r="E459" s="226"/>
      <c r="F459" s="226"/>
      <c r="G459" s="226"/>
      <c r="H459" s="226"/>
      <c r="I459" s="231"/>
      <c r="J459" s="229"/>
      <c r="K459" s="229"/>
      <c r="L459" s="231"/>
      <c r="M459" s="226"/>
      <c r="N459" s="226"/>
      <c r="O459" s="226"/>
      <c r="P459" s="47" t="s">
        <v>1147</v>
      </c>
      <c r="Q459" s="47" t="s">
        <v>1148</v>
      </c>
      <c r="R459" s="47" t="s">
        <v>1149</v>
      </c>
      <c r="S459" s="47" t="s">
        <v>1150</v>
      </c>
      <c r="T459" s="47" t="s">
        <v>1151</v>
      </c>
      <c r="U459" s="47" t="s">
        <v>1152</v>
      </c>
      <c r="V459" s="47" t="s">
        <v>1153</v>
      </c>
      <c r="W459" s="47" t="s">
        <v>1154</v>
      </c>
      <c r="X459" s="47" t="s">
        <v>1155</v>
      </c>
      <c r="Y459" s="47" t="s">
        <v>1156</v>
      </c>
      <c r="Z459" s="47" t="s">
        <v>1157</v>
      </c>
      <c r="AA459" s="47" t="s">
        <v>1158</v>
      </c>
      <c r="AB459" s="47" t="s">
        <v>21</v>
      </c>
      <c r="AC459" s="47" t="s">
        <v>1147</v>
      </c>
      <c r="AD459" s="47" t="s">
        <v>1148</v>
      </c>
      <c r="AE459" s="47" t="s">
        <v>1149</v>
      </c>
      <c r="AF459" s="47" t="s">
        <v>1150</v>
      </c>
      <c r="AG459" s="47" t="s">
        <v>1151</v>
      </c>
      <c r="AH459" s="47" t="s">
        <v>1152</v>
      </c>
      <c r="AI459" s="47" t="s">
        <v>1153</v>
      </c>
      <c r="AJ459" s="47" t="s">
        <v>1154</v>
      </c>
      <c r="AK459" s="47" t="s">
        <v>1155</v>
      </c>
      <c r="AL459" s="47" t="s">
        <v>1156</v>
      </c>
      <c r="AM459" s="47" t="s">
        <v>1157</v>
      </c>
      <c r="AN459" s="47" t="s">
        <v>1158</v>
      </c>
      <c r="AO459" s="47" t="s">
        <v>21</v>
      </c>
    </row>
    <row r="460" spans="1:41" ht="90" x14ac:dyDescent="0.25">
      <c r="A460" s="50" t="s">
        <v>43</v>
      </c>
      <c r="B460" s="50" t="s">
        <v>858</v>
      </c>
      <c r="C460" s="235" t="s">
        <v>859</v>
      </c>
      <c r="D460" s="232" t="s">
        <v>860</v>
      </c>
      <c r="E460" s="55">
        <v>1</v>
      </c>
      <c r="F460" s="50" t="s">
        <v>666</v>
      </c>
      <c r="G460" s="50" t="s">
        <v>861</v>
      </c>
      <c r="H460" s="52" t="s">
        <v>52</v>
      </c>
      <c r="I460" s="151">
        <v>1</v>
      </c>
      <c r="J460" s="56">
        <v>170000</v>
      </c>
      <c r="K460" s="72">
        <f t="shared" ref="K460:K478" si="399">+J460*I460</f>
        <v>170000</v>
      </c>
      <c r="L460" s="99" t="s">
        <v>862</v>
      </c>
      <c r="M460" s="74" t="s">
        <v>41</v>
      </c>
      <c r="N460" s="164" t="s">
        <v>863</v>
      </c>
      <c r="O460" s="74" t="s">
        <v>32</v>
      </c>
      <c r="Q460" s="142"/>
      <c r="R460" s="142">
        <v>0</v>
      </c>
      <c r="S460" s="142">
        <v>0</v>
      </c>
      <c r="T460" s="142"/>
      <c r="U460" s="142"/>
      <c r="V460" s="142">
        <v>0</v>
      </c>
      <c r="W460" s="142"/>
      <c r="X460" s="142"/>
      <c r="Y460" s="142">
        <v>1</v>
      </c>
      <c r="Z460" s="142"/>
      <c r="AA460" s="142"/>
      <c r="AB460" s="111">
        <f>+SUM(P460:AA460)</f>
        <v>1</v>
      </c>
      <c r="AC460" s="60">
        <f t="shared" ref="AC460:AC478" si="400">+P460*J460</f>
        <v>0</v>
      </c>
      <c r="AD460" s="60">
        <f t="shared" ref="AD460:AD478" si="401">+Q460*J460</f>
        <v>0</v>
      </c>
      <c r="AE460" s="60">
        <f t="shared" ref="AE460:AE478" si="402">+R460*J460</f>
        <v>0</v>
      </c>
      <c r="AF460" s="60">
        <f t="shared" ref="AF460:AF478" si="403">+S460*J460</f>
        <v>0</v>
      </c>
      <c r="AG460" s="60">
        <f t="shared" ref="AG460:AG478" si="404">+T460*J460</f>
        <v>0</v>
      </c>
      <c r="AH460" s="60">
        <f t="shared" ref="AH460:AH478" si="405">+U460*J460</f>
        <v>0</v>
      </c>
      <c r="AI460" s="60">
        <f t="shared" ref="AI460:AI478" si="406">+V460*J460</f>
        <v>0</v>
      </c>
      <c r="AJ460" s="60">
        <f t="shared" ref="AJ460:AJ478" si="407">+W460*J460</f>
        <v>0</v>
      </c>
      <c r="AK460" s="60">
        <f t="shared" ref="AK460:AK478" si="408">+X460*J460</f>
        <v>0</v>
      </c>
      <c r="AL460" s="60">
        <f t="shared" ref="AL460:AL478" si="409">+Y460*J460</f>
        <v>170000</v>
      </c>
      <c r="AM460" s="60">
        <f t="shared" ref="AM460:AM478" si="410">+Z460*J460</f>
        <v>0</v>
      </c>
      <c r="AN460" s="60">
        <f t="shared" ref="AN460:AN478" si="411">+AA460*J460</f>
        <v>0</v>
      </c>
      <c r="AO460" s="60">
        <f t="shared" ref="AO460:AO478" si="412">SUM(AC460:AN460)</f>
        <v>170000</v>
      </c>
    </row>
    <row r="461" spans="1:41" ht="90" x14ac:dyDescent="0.25">
      <c r="A461" s="50" t="s">
        <v>43</v>
      </c>
      <c r="B461" s="50" t="s">
        <v>858</v>
      </c>
      <c r="C461" s="235"/>
      <c r="D461" s="232"/>
      <c r="E461" s="55">
        <v>2</v>
      </c>
      <c r="F461" s="50" t="s">
        <v>666</v>
      </c>
      <c r="G461" s="50" t="s">
        <v>864</v>
      </c>
      <c r="H461" s="52" t="s">
        <v>52</v>
      </c>
      <c r="I461" s="151">
        <v>2</v>
      </c>
      <c r="J461" s="56">
        <v>30000</v>
      </c>
      <c r="K461" s="72">
        <f t="shared" si="399"/>
        <v>60000</v>
      </c>
      <c r="L461" s="99" t="s">
        <v>862</v>
      </c>
      <c r="M461" s="74" t="s">
        <v>41</v>
      </c>
      <c r="N461" s="164" t="s">
        <v>863</v>
      </c>
      <c r="O461" s="74" t="s">
        <v>32</v>
      </c>
      <c r="Q461" s="142"/>
      <c r="R461" s="142">
        <v>0</v>
      </c>
      <c r="T461" s="142">
        <v>2</v>
      </c>
      <c r="U461" s="142"/>
      <c r="V461" s="142">
        <v>0</v>
      </c>
      <c r="W461" s="142"/>
      <c r="X461" s="142"/>
      <c r="Y461" s="142">
        <v>0</v>
      </c>
      <c r="Z461" s="142"/>
      <c r="AA461" s="142"/>
      <c r="AB461" s="111">
        <f t="shared" ref="AB461:AB481" si="413">+SUM(P461:AA461)</f>
        <v>2</v>
      </c>
      <c r="AC461" s="60">
        <f t="shared" si="400"/>
        <v>0</v>
      </c>
      <c r="AD461" s="60">
        <f t="shared" si="401"/>
        <v>0</v>
      </c>
      <c r="AE461" s="60">
        <f t="shared" si="402"/>
        <v>0</v>
      </c>
      <c r="AF461" s="60">
        <f t="shared" si="403"/>
        <v>0</v>
      </c>
      <c r="AG461" s="60">
        <f t="shared" si="404"/>
        <v>60000</v>
      </c>
      <c r="AH461" s="60">
        <f t="shared" si="405"/>
        <v>0</v>
      </c>
      <c r="AI461" s="60">
        <f t="shared" si="406"/>
        <v>0</v>
      </c>
      <c r="AJ461" s="60">
        <f t="shared" si="407"/>
        <v>0</v>
      </c>
      <c r="AK461" s="60">
        <f t="shared" si="408"/>
        <v>0</v>
      </c>
      <c r="AL461" s="60">
        <f t="shared" si="409"/>
        <v>0</v>
      </c>
      <c r="AM461" s="60">
        <f t="shared" si="410"/>
        <v>0</v>
      </c>
      <c r="AN461" s="60">
        <f t="shared" si="411"/>
        <v>0</v>
      </c>
      <c r="AO461" s="60">
        <f t="shared" si="412"/>
        <v>60000</v>
      </c>
    </row>
    <row r="462" spans="1:41" ht="90" x14ac:dyDescent="0.25">
      <c r="A462" s="50" t="s">
        <v>43</v>
      </c>
      <c r="B462" s="50" t="s">
        <v>858</v>
      </c>
      <c r="C462" s="235"/>
      <c r="D462" s="232"/>
      <c r="E462" s="55">
        <v>2</v>
      </c>
      <c r="F462" s="50" t="s">
        <v>666</v>
      </c>
      <c r="G462" s="50" t="s">
        <v>865</v>
      </c>
      <c r="H462" s="52" t="s">
        <v>52</v>
      </c>
      <c r="I462" s="151">
        <v>2</v>
      </c>
      <c r="J462" s="56">
        <v>20000</v>
      </c>
      <c r="K462" s="72">
        <f t="shared" si="399"/>
        <v>40000</v>
      </c>
      <c r="L462" s="99" t="s">
        <v>862</v>
      </c>
      <c r="M462" s="74" t="s">
        <v>41</v>
      </c>
      <c r="N462" s="164" t="s">
        <v>863</v>
      </c>
      <c r="O462" s="74" t="s">
        <v>32</v>
      </c>
      <c r="Q462" s="142"/>
      <c r="R462" s="142">
        <v>0</v>
      </c>
      <c r="S462" s="142">
        <v>0</v>
      </c>
      <c r="T462" s="142"/>
      <c r="U462" s="142"/>
      <c r="V462" s="142">
        <v>0</v>
      </c>
      <c r="W462" s="142"/>
      <c r="X462" s="142"/>
      <c r="Y462" s="142">
        <v>2</v>
      </c>
      <c r="Z462" s="142"/>
      <c r="AA462" s="142"/>
      <c r="AB462" s="111">
        <f t="shared" si="413"/>
        <v>2</v>
      </c>
      <c r="AC462" s="60">
        <f t="shared" si="400"/>
        <v>0</v>
      </c>
      <c r="AD462" s="60">
        <f t="shared" si="401"/>
        <v>0</v>
      </c>
      <c r="AE462" s="60">
        <f t="shared" si="402"/>
        <v>0</v>
      </c>
      <c r="AF462" s="60">
        <f t="shared" si="403"/>
        <v>0</v>
      </c>
      <c r="AG462" s="60">
        <f t="shared" si="404"/>
        <v>0</v>
      </c>
      <c r="AH462" s="60">
        <f t="shared" si="405"/>
        <v>0</v>
      </c>
      <c r="AI462" s="60">
        <f t="shared" si="406"/>
        <v>0</v>
      </c>
      <c r="AJ462" s="60">
        <f t="shared" si="407"/>
        <v>0</v>
      </c>
      <c r="AK462" s="60">
        <f t="shared" si="408"/>
        <v>0</v>
      </c>
      <c r="AL462" s="60">
        <f t="shared" si="409"/>
        <v>40000</v>
      </c>
      <c r="AM462" s="60">
        <f t="shared" si="410"/>
        <v>0</v>
      </c>
      <c r="AN462" s="60">
        <f t="shared" si="411"/>
        <v>0</v>
      </c>
      <c r="AO462" s="60">
        <f t="shared" si="412"/>
        <v>40000</v>
      </c>
    </row>
    <row r="463" spans="1:41" ht="90" x14ac:dyDescent="0.25">
      <c r="A463" s="50" t="s">
        <v>43</v>
      </c>
      <c r="B463" s="50" t="s">
        <v>858</v>
      </c>
      <c r="C463" s="235"/>
      <c r="D463" s="232"/>
      <c r="E463" s="55">
        <v>1</v>
      </c>
      <c r="F463" s="50" t="s">
        <v>666</v>
      </c>
      <c r="G463" s="50" t="s">
        <v>866</v>
      </c>
      <c r="H463" s="52" t="s">
        <v>52</v>
      </c>
      <c r="I463" s="151">
        <v>1</v>
      </c>
      <c r="J463" s="56">
        <v>40000</v>
      </c>
      <c r="K463" s="72">
        <f t="shared" si="399"/>
        <v>40000</v>
      </c>
      <c r="L463" s="99" t="s">
        <v>862</v>
      </c>
      <c r="M463" s="74" t="s">
        <v>41</v>
      </c>
      <c r="N463" s="164" t="s">
        <v>863</v>
      </c>
      <c r="O463" s="74" t="s">
        <v>32</v>
      </c>
      <c r="Q463" s="142"/>
      <c r="R463" s="142">
        <v>0</v>
      </c>
      <c r="S463" s="142">
        <v>0</v>
      </c>
      <c r="T463" s="142"/>
      <c r="U463" s="142"/>
      <c r="V463" s="142">
        <v>0</v>
      </c>
      <c r="W463" s="142"/>
      <c r="X463" s="142"/>
      <c r="Y463" s="142">
        <v>1</v>
      </c>
      <c r="Z463" s="142"/>
      <c r="AA463" s="142"/>
      <c r="AB463" s="111">
        <f t="shared" si="413"/>
        <v>1</v>
      </c>
      <c r="AC463" s="60">
        <f t="shared" si="400"/>
        <v>0</v>
      </c>
      <c r="AD463" s="60">
        <f t="shared" si="401"/>
        <v>0</v>
      </c>
      <c r="AE463" s="60">
        <f t="shared" si="402"/>
        <v>0</v>
      </c>
      <c r="AF463" s="60">
        <f t="shared" si="403"/>
        <v>0</v>
      </c>
      <c r="AG463" s="60">
        <f t="shared" si="404"/>
        <v>0</v>
      </c>
      <c r="AH463" s="60">
        <f t="shared" si="405"/>
        <v>0</v>
      </c>
      <c r="AI463" s="60">
        <f t="shared" si="406"/>
        <v>0</v>
      </c>
      <c r="AJ463" s="60">
        <f t="shared" si="407"/>
        <v>0</v>
      </c>
      <c r="AK463" s="60">
        <f t="shared" si="408"/>
        <v>0</v>
      </c>
      <c r="AL463" s="60">
        <f t="shared" si="409"/>
        <v>40000</v>
      </c>
      <c r="AM463" s="60">
        <f t="shared" si="410"/>
        <v>0</v>
      </c>
      <c r="AN463" s="60">
        <f t="shared" si="411"/>
        <v>0</v>
      </c>
      <c r="AO463" s="60">
        <f t="shared" si="412"/>
        <v>40000</v>
      </c>
    </row>
    <row r="464" spans="1:41" ht="90" x14ac:dyDescent="0.25">
      <c r="A464" s="50" t="s">
        <v>43</v>
      </c>
      <c r="B464" s="50" t="s">
        <v>858</v>
      </c>
      <c r="C464" s="235"/>
      <c r="D464" s="232"/>
      <c r="E464" s="55">
        <v>2</v>
      </c>
      <c r="F464" s="50" t="s">
        <v>666</v>
      </c>
      <c r="G464" s="50" t="s">
        <v>867</v>
      </c>
      <c r="H464" s="52" t="s">
        <v>52</v>
      </c>
      <c r="I464" s="151">
        <v>2</v>
      </c>
      <c r="J464" s="56">
        <v>70000</v>
      </c>
      <c r="K464" s="72">
        <f t="shared" si="399"/>
        <v>140000</v>
      </c>
      <c r="L464" s="99" t="s">
        <v>862</v>
      </c>
      <c r="M464" s="74" t="s">
        <v>41</v>
      </c>
      <c r="N464" s="164" t="s">
        <v>863</v>
      </c>
      <c r="O464" s="74" t="s">
        <v>32</v>
      </c>
      <c r="Q464" s="142"/>
      <c r="R464" s="142">
        <v>0</v>
      </c>
      <c r="S464" s="142">
        <v>0</v>
      </c>
      <c r="T464" s="142"/>
      <c r="U464" s="142"/>
      <c r="V464" s="142">
        <v>0</v>
      </c>
      <c r="W464" s="142"/>
      <c r="X464" s="142"/>
      <c r="Y464" s="142">
        <v>2</v>
      </c>
      <c r="Z464" s="142"/>
      <c r="AA464" s="142"/>
      <c r="AB464" s="111">
        <f t="shared" si="413"/>
        <v>2</v>
      </c>
      <c r="AC464" s="60">
        <f t="shared" si="400"/>
        <v>0</v>
      </c>
      <c r="AD464" s="60">
        <f t="shared" si="401"/>
        <v>0</v>
      </c>
      <c r="AE464" s="60">
        <f t="shared" si="402"/>
        <v>0</v>
      </c>
      <c r="AF464" s="60">
        <f t="shared" si="403"/>
        <v>0</v>
      </c>
      <c r="AG464" s="60">
        <f t="shared" si="404"/>
        <v>0</v>
      </c>
      <c r="AH464" s="60">
        <f t="shared" si="405"/>
        <v>0</v>
      </c>
      <c r="AI464" s="60">
        <f t="shared" si="406"/>
        <v>0</v>
      </c>
      <c r="AJ464" s="60">
        <f t="shared" si="407"/>
        <v>0</v>
      </c>
      <c r="AK464" s="60">
        <f t="shared" si="408"/>
        <v>0</v>
      </c>
      <c r="AL464" s="60">
        <f t="shared" si="409"/>
        <v>140000</v>
      </c>
      <c r="AM464" s="60">
        <f t="shared" si="410"/>
        <v>0</v>
      </c>
      <c r="AN464" s="60">
        <f t="shared" si="411"/>
        <v>0</v>
      </c>
      <c r="AO464" s="60">
        <f t="shared" si="412"/>
        <v>140000</v>
      </c>
    </row>
    <row r="465" spans="1:41" ht="90" x14ac:dyDescent="0.25">
      <c r="A465" s="50" t="s">
        <v>43</v>
      </c>
      <c r="B465" s="50" t="s">
        <v>858</v>
      </c>
      <c r="C465" s="235"/>
      <c r="D465" s="232"/>
      <c r="E465" s="55">
        <v>6</v>
      </c>
      <c r="F465" s="50" t="s">
        <v>666</v>
      </c>
      <c r="G465" s="50" t="s">
        <v>868</v>
      </c>
      <c r="H465" s="54" t="s">
        <v>52</v>
      </c>
      <c r="I465" s="55">
        <v>6</v>
      </c>
      <c r="J465" s="56">
        <v>13000</v>
      </c>
      <c r="K465" s="72">
        <f>+J465*I465</f>
        <v>78000</v>
      </c>
      <c r="L465" s="99" t="s">
        <v>862</v>
      </c>
      <c r="M465" s="74" t="s">
        <v>41</v>
      </c>
      <c r="N465" s="164" t="s">
        <v>863</v>
      </c>
      <c r="O465" s="74" t="s">
        <v>32</v>
      </c>
      <c r="Q465" s="142"/>
      <c r="R465" s="142">
        <v>6</v>
      </c>
      <c r="S465" s="142">
        <v>0</v>
      </c>
      <c r="T465" s="142"/>
      <c r="U465" s="142"/>
      <c r="V465" s="142">
        <v>0</v>
      </c>
      <c r="W465" s="142"/>
      <c r="X465" s="142"/>
      <c r="Y465" s="142">
        <v>0</v>
      </c>
      <c r="Z465" s="142"/>
      <c r="AA465" s="142"/>
      <c r="AB465" s="111">
        <f t="shared" si="413"/>
        <v>6</v>
      </c>
      <c r="AC465" s="60">
        <f t="shared" si="400"/>
        <v>0</v>
      </c>
      <c r="AD465" s="60">
        <f t="shared" si="401"/>
        <v>0</v>
      </c>
      <c r="AE465" s="60">
        <f t="shared" si="402"/>
        <v>78000</v>
      </c>
      <c r="AF465" s="60">
        <f t="shared" si="403"/>
        <v>0</v>
      </c>
      <c r="AG465" s="60">
        <f t="shared" si="404"/>
        <v>0</v>
      </c>
      <c r="AH465" s="60">
        <f t="shared" si="405"/>
        <v>0</v>
      </c>
      <c r="AI465" s="60">
        <f t="shared" si="406"/>
        <v>0</v>
      </c>
      <c r="AJ465" s="60">
        <f t="shared" si="407"/>
        <v>0</v>
      </c>
      <c r="AK465" s="60">
        <f t="shared" si="408"/>
        <v>0</v>
      </c>
      <c r="AL465" s="60">
        <f t="shared" si="409"/>
        <v>0</v>
      </c>
      <c r="AM465" s="60">
        <f t="shared" si="410"/>
        <v>0</v>
      </c>
      <c r="AN465" s="60">
        <f t="shared" si="411"/>
        <v>0</v>
      </c>
      <c r="AO465" s="60">
        <f t="shared" si="412"/>
        <v>78000</v>
      </c>
    </row>
    <row r="466" spans="1:41" ht="90" x14ac:dyDescent="0.25">
      <c r="A466" s="50" t="s">
        <v>43</v>
      </c>
      <c r="B466" s="50" t="s">
        <v>858</v>
      </c>
      <c r="C466" s="235"/>
      <c r="D466" s="232"/>
      <c r="E466" s="55">
        <v>50</v>
      </c>
      <c r="F466" s="50" t="s">
        <v>666</v>
      </c>
      <c r="G466" s="50" t="s">
        <v>869</v>
      </c>
      <c r="H466" s="54" t="s">
        <v>52</v>
      </c>
      <c r="I466" s="55">
        <v>50</v>
      </c>
      <c r="J466" s="56">
        <v>5000</v>
      </c>
      <c r="K466" s="72">
        <f>+J466*I466</f>
        <v>250000</v>
      </c>
      <c r="L466" s="99" t="s">
        <v>862</v>
      </c>
      <c r="M466" s="74" t="s">
        <v>41</v>
      </c>
      <c r="N466" s="164" t="s">
        <v>863</v>
      </c>
      <c r="O466" s="74" t="s">
        <v>32</v>
      </c>
      <c r="Q466" s="142"/>
      <c r="R466" s="142">
        <v>50</v>
      </c>
      <c r="S466" s="142">
        <v>0</v>
      </c>
      <c r="T466" s="142"/>
      <c r="U466" s="142"/>
      <c r="V466" s="142">
        <v>0</v>
      </c>
      <c r="W466" s="142"/>
      <c r="X466" s="142"/>
      <c r="Y466" s="142">
        <v>0</v>
      </c>
      <c r="Z466" s="142"/>
      <c r="AA466" s="142"/>
      <c r="AB466" s="111">
        <f t="shared" si="413"/>
        <v>50</v>
      </c>
      <c r="AC466" s="60">
        <f t="shared" si="400"/>
        <v>0</v>
      </c>
      <c r="AD466" s="60">
        <f t="shared" si="401"/>
        <v>0</v>
      </c>
      <c r="AE466" s="60">
        <f t="shared" si="402"/>
        <v>250000</v>
      </c>
      <c r="AF466" s="60">
        <f t="shared" si="403"/>
        <v>0</v>
      </c>
      <c r="AG466" s="60">
        <f t="shared" si="404"/>
        <v>0</v>
      </c>
      <c r="AH466" s="60">
        <f t="shared" si="405"/>
        <v>0</v>
      </c>
      <c r="AI466" s="60">
        <f t="shared" si="406"/>
        <v>0</v>
      </c>
      <c r="AJ466" s="60">
        <f t="shared" si="407"/>
        <v>0</v>
      </c>
      <c r="AK466" s="60">
        <f t="shared" si="408"/>
        <v>0</v>
      </c>
      <c r="AL466" s="60">
        <f t="shared" si="409"/>
        <v>0</v>
      </c>
      <c r="AM466" s="60">
        <f t="shared" si="410"/>
        <v>0</v>
      </c>
      <c r="AN466" s="60">
        <f t="shared" si="411"/>
        <v>0</v>
      </c>
      <c r="AO466" s="60">
        <f t="shared" si="412"/>
        <v>250000</v>
      </c>
    </row>
    <row r="467" spans="1:41" ht="90" x14ac:dyDescent="0.25">
      <c r="A467" s="50" t="s">
        <v>43</v>
      </c>
      <c r="B467" s="50" t="s">
        <v>858</v>
      </c>
      <c r="C467" s="235"/>
      <c r="D467" s="232"/>
      <c r="E467" s="55">
        <v>80</v>
      </c>
      <c r="F467" s="50" t="s">
        <v>666</v>
      </c>
      <c r="G467" s="50" t="s">
        <v>870</v>
      </c>
      <c r="H467" s="54" t="s">
        <v>52</v>
      </c>
      <c r="I467" s="55">
        <v>80</v>
      </c>
      <c r="J467" s="56">
        <v>5000</v>
      </c>
      <c r="K467" s="72">
        <f>+J467*I467</f>
        <v>400000</v>
      </c>
      <c r="L467" s="99" t="s">
        <v>862</v>
      </c>
      <c r="M467" s="74" t="s">
        <v>41</v>
      </c>
      <c r="N467" s="164" t="s">
        <v>863</v>
      </c>
      <c r="O467" s="74" t="s">
        <v>32</v>
      </c>
      <c r="Q467" s="142"/>
      <c r="R467" s="142">
        <v>0</v>
      </c>
      <c r="S467" s="142">
        <v>0</v>
      </c>
      <c r="T467" s="142"/>
      <c r="U467" s="142"/>
      <c r="V467" s="142">
        <v>0</v>
      </c>
      <c r="W467" s="142"/>
      <c r="X467" s="142"/>
      <c r="Y467" s="142">
        <v>80</v>
      </c>
      <c r="Z467" s="142"/>
      <c r="AA467" s="142"/>
      <c r="AB467" s="111">
        <f t="shared" si="413"/>
        <v>80</v>
      </c>
      <c r="AC467" s="60">
        <f t="shared" si="400"/>
        <v>0</v>
      </c>
      <c r="AD467" s="60">
        <f t="shared" si="401"/>
        <v>0</v>
      </c>
      <c r="AE467" s="60">
        <f t="shared" si="402"/>
        <v>0</v>
      </c>
      <c r="AF467" s="60">
        <f t="shared" si="403"/>
        <v>0</v>
      </c>
      <c r="AG467" s="60">
        <f t="shared" si="404"/>
        <v>0</v>
      </c>
      <c r="AH467" s="60">
        <f t="shared" si="405"/>
        <v>0</v>
      </c>
      <c r="AI467" s="60">
        <f t="shared" si="406"/>
        <v>0</v>
      </c>
      <c r="AJ467" s="60">
        <f t="shared" si="407"/>
        <v>0</v>
      </c>
      <c r="AK467" s="60">
        <f t="shared" si="408"/>
        <v>0</v>
      </c>
      <c r="AL467" s="60">
        <f t="shared" si="409"/>
        <v>400000</v>
      </c>
      <c r="AM467" s="60">
        <f t="shared" si="410"/>
        <v>0</v>
      </c>
      <c r="AN467" s="60">
        <f t="shared" si="411"/>
        <v>0</v>
      </c>
      <c r="AO467" s="60">
        <f t="shared" si="412"/>
        <v>400000</v>
      </c>
    </row>
    <row r="468" spans="1:41" ht="90" x14ac:dyDescent="0.25">
      <c r="A468" s="50" t="s">
        <v>43</v>
      </c>
      <c r="B468" s="50" t="s">
        <v>858</v>
      </c>
      <c r="C468" s="235"/>
      <c r="D468" s="232"/>
      <c r="E468" s="55">
        <v>1</v>
      </c>
      <c r="F468" s="50" t="s">
        <v>666</v>
      </c>
      <c r="G468" s="50" t="s">
        <v>871</v>
      </c>
      <c r="H468" s="54" t="s">
        <v>52</v>
      </c>
      <c r="I468" s="55">
        <v>1</v>
      </c>
      <c r="J468" s="56">
        <v>160000</v>
      </c>
      <c r="K468" s="72">
        <f>+J468*I468</f>
        <v>160000</v>
      </c>
      <c r="L468" s="99" t="s">
        <v>862</v>
      </c>
      <c r="M468" s="74" t="s">
        <v>41</v>
      </c>
      <c r="N468" s="164" t="s">
        <v>863</v>
      </c>
      <c r="O468" s="74" t="s">
        <v>32</v>
      </c>
      <c r="Q468" s="142"/>
      <c r="R468" s="142">
        <v>1</v>
      </c>
      <c r="S468" s="142">
        <v>0</v>
      </c>
      <c r="T468" s="142"/>
      <c r="U468" s="142"/>
      <c r="V468" s="142">
        <v>0</v>
      </c>
      <c r="W468" s="142"/>
      <c r="X468" s="142"/>
      <c r="Y468" s="142">
        <v>0</v>
      </c>
      <c r="Z468" s="142"/>
      <c r="AA468" s="142"/>
      <c r="AB468" s="111">
        <f t="shared" si="413"/>
        <v>1</v>
      </c>
      <c r="AC468" s="60">
        <f t="shared" si="400"/>
        <v>0</v>
      </c>
      <c r="AD468" s="60">
        <f t="shared" si="401"/>
        <v>0</v>
      </c>
      <c r="AE468" s="60">
        <f t="shared" si="402"/>
        <v>160000</v>
      </c>
      <c r="AF468" s="60">
        <f t="shared" si="403"/>
        <v>0</v>
      </c>
      <c r="AG468" s="60">
        <f t="shared" si="404"/>
        <v>0</v>
      </c>
      <c r="AH468" s="60">
        <f t="shared" si="405"/>
        <v>0</v>
      </c>
      <c r="AI468" s="60">
        <f t="shared" si="406"/>
        <v>0</v>
      </c>
      <c r="AJ468" s="60">
        <f t="shared" si="407"/>
        <v>0</v>
      </c>
      <c r="AK468" s="60">
        <f t="shared" si="408"/>
        <v>0</v>
      </c>
      <c r="AL468" s="60">
        <f t="shared" si="409"/>
        <v>0</v>
      </c>
      <c r="AM468" s="60">
        <f t="shared" si="410"/>
        <v>0</v>
      </c>
      <c r="AN468" s="60">
        <f t="shared" si="411"/>
        <v>0</v>
      </c>
      <c r="AO468" s="60">
        <f t="shared" si="412"/>
        <v>160000</v>
      </c>
    </row>
    <row r="469" spans="1:41" ht="90" x14ac:dyDescent="0.25">
      <c r="A469" s="50" t="s">
        <v>43</v>
      </c>
      <c r="B469" s="50" t="s">
        <v>858</v>
      </c>
      <c r="C469" s="235"/>
      <c r="D469" s="232"/>
      <c r="E469" s="55">
        <v>1</v>
      </c>
      <c r="F469" s="50" t="s">
        <v>666</v>
      </c>
      <c r="G469" s="50" t="s">
        <v>872</v>
      </c>
      <c r="H469" s="54" t="s">
        <v>52</v>
      </c>
      <c r="I469" s="55">
        <v>1</v>
      </c>
      <c r="J469" s="56">
        <v>80000</v>
      </c>
      <c r="K469" s="72">
        <f>+J469*I469</f>
        <v>80000</v>
      </c>
      <c r="L469" s="99" t="s">
        <v>862</v>
      </c>
      <c r="M469" s="74" t="s">
        <v>41</v>
      </c>
      <c r="N469" s="164" t="s">
        <v>863</v>
      </c>
      <c r="O469" s="74" t="s">
        <v>32</v>
      </c>
      <c r="Q469" s="142"/>
      <c r="R469" s="142">
        <v>1</v>
      </c>
      <c r="S469" s="142">
        <v>0</v>
      </c>
      <c r="T469" s="142"/>
      <c r="U469" s="142"/>
      <c r="V469" s="142">
        <v>0</v>
      </c>
      <c r="W469" s="142"/>
      <c r="X469" s="142"/>
      <c r="Y469" s="142">
        <v>0</v>
      </c>
      <c r="Z469" s="142"/>
      <c r="AA469" s="142"/>
      <c r="AB469" s="111">
        <f t="shared" si="413"/>
        <v>1</v>
      </c>
      <c r="AC469" s="60">
        <f t="shared" si="400"/>
        <v>0</v>
      </c>
      <c r="AD469" s="60">
        <f t="shared" si="401"/>
        <v>0</v>
      </c>
      <c r="AE469" s="60">
        <f t="shared" si="402"/>
        <v>80000</v>
      </c>
      <c r="AF469" s="60">
        <f t="shared" si="403"/>
        <v>0</v>
      </c>
      <c r="AG469" s="60">
        <f t="shared" si="404"/>
        <v>0</v>
      </c>
      <c r="AH469" s="60">
        <f t="shared" si="405"/>
        <v>0</v>
      </c>
      <c r="AI469" s="60">
        <f t="shared" si="406"/>
        <v>0</v>
      </c>
      <c r="AJ469" s="60">
        <f t="shared" si="407"/>
        <v>0</v>
      </c>
      <c r="AK469" s="60">
        <f t="shared" si="408"/>
        <v>0</v>
      </c>
      <c r="AL469" s="60">
        <f t="shared" si="409"/>
        <v>0</v>
      </c>
      <c r="AM469" s="60">
        <f t="shared" si="410"/>
        <v>0</v>
      </c>
      <c r="AN469" s="60">
        <f t="shared" si="411"/>
        <v>0</v>
      </c>
      <c r="AO469" s="60">
        <f t="shared" si="412"/>
        <v>80000</v>
      </c>
    </row>
    <row r="470" spans="1:41" ht="90" x14ac:dyDescent="0.25">
      <c r="A470" s="50" t="s">
        <v>43</v>
      </c>
      <c r="B470" s="50" t="s">
        <v>858</v>
      </c>
      <c r="C470" s="235"/>
      <c r="D470" s="232"/>
      <c r="E470" s="55">
        <v>1</v>
      </c>
      <c r="F470" s="50" t="s">
        <v>666</v>
      </c>
      <c r="G470" s="50" t="s">
        <v>873</v>
      </c>
      <c r="H470" s="54" t="s">
        <v>52</v>
      </c>
      <c r="I470" s="55">
        <v>1</v>
      </c>
      <c r="J470" s="56">
        <v>60000</v>
      </c>
      <c r="K470" s="72">
        <f t="shared" ref="K470:K471" si="414">+J470*I470</f>
        <v>60000</v>
      </c>
      <c r="L470" s="99" t="s">
        <v>862</v>
      </c>
      <c r="M470" s="74" t="s">
        <v>41</v>
      </c>
      <c r="N470" s="164" t="s">
        <v>863</v>
      </c>
      <c r="O470" s="74" t="s">
        <v>32</v>
      </c>
      <c r="Q470" s="142"/>
      <c r="R470" s="142">
        <v>1</v>
      </c>
      <c r="S470" s="142">
        <v>0</v>
      </c>
      <c r="T470" s="142"/>
      <c r="U470" s="142"/>
      <c r="V470" s="142">
        <v>0</v>
      </c>
      <c r="W470" s="142"/>
      <c r="X470" s="142"/>
      <c r="Y470" s="142">
        <v>0</v>
      </c>
      <c r="Z470" s="142"/>
      <c r="AA470" s="142"/>
      <c r="AB470" s="111">
        <f t="shared" si="413"/>
        <v>1</v>
      </c>
      <c r="AC470" s="60">
        <f t="shared" si="400"/>
        <v>0</v>
      </c>
      <c r="AD470" s="60">
        <f t="shared" si="401"/>
        <v>0</v>
      </c>
      <c r="AE470" s="60">
        <f t="shared" si="402"/>
        <v>60000</v>
      </c>
      <c r="AF470" s="60">
        <f t="shared" si="403"/>
        <v>0</v>
      </c>
      <c r="AG470" s="60">
        <f t="shared" si="404"/>
        <v>0</v>
      </c>
      <c r="AH470" s="60">
        <f t="shared" si="405"/>
        <v>0</v>
      </c>
      <c r="AI470" s="60">
        <f t="shared" si="406"/>
        <v>0</v>
      </c>
      <c r="AJ470" s="60">
        <f t="shared" si="407"/>
        <v>0</v>
      </c>
      <c r="AK470" s="60">
        <f t="shared" si="408"/>
        <v>0</v>
      </c>
      <c r="AL470" s="60">
        <f t="shared" si="409"/>
        <v>0</v>
      </c>
      <c r="AM470" s="60">
        <f t="shared" si="410"/>
        <v>0</v>
      </c>
      <c r="AN470" s="60">
        <f t="shared" si="411"/>
        <v>0</v>
      </c>
      <c r="AO470" s="60">
        <f t="shared" si="412"/>
        <v>60000</v>
      </c>
    </row>
    <row r="471" spans="1:41" ht="90" x14ac:dyDescent="0.25">
      <c r="A471" s="50" t="s">
        <v>43</v>
      </c>
      <c r="B471" s="50" t="s">
        <v>858</v>
      </c>
      <c r="C471" s="235"/>
      <c r="D471" s="232"/>
      <c r="E471" s="55">
        <v>2</v>
      </c>
      <c r="F471" s="50" t="s">
        <v>666</v>
      </c>
      <c r="G471" s="50" t="s">
        <v>874</v>
      </c>
      <c r="H471" s="54" t="s">
        <v>52</v>
      </c>
      <c r="I471" s="55">
        <v>4</v>
      </c>
      <c r="J471" s="56">
        <v>193000</v>
      </c>
      <c r="K471" s="72">
        <f t="shared" si="414"/>
        <v>772000</v>
      </c>
      <c r="L471" s="98" t="s">
        <v>875</v>
      </c>
      <c r="M471" s="74" t="s">
        <v>41</v>
      </c>
      <c r="N471" s="164" t="s">
        <v>863</v>
      </c>
      <c r="O471" s="74" t="s">
        <v>32</v>
      </c>
      <c r="Q471" s="142"/>
      <c r="R471" s="142">
        <v>1</v>
      </c>
      <c r="T471" s="142">
        <v>1</v>
      </c>
      <c r="U471" s="142"/>
      <c r="V471" s="142">
        <v>1</v>
      </c>
      <c r="W471" s="142"/>
      <c r="X471" s="142"/>
      <c r="Y471" s="142">
        <v>1</v>
      </c>
      <c r="Z471" s="142"/>
      <c r="AA471" s="142"/>
      <c r="AB471" s="111">
        <f t="shared" si="413"/>
        <v>4</v>
      </c>
      <c r="AC471" s="60">
        <f t="shared" si="400"/>
        <v>0</v>
      </c>
      <c r="AD471" s="60">
        <f t="shared" si="401"/>
        <v>0</v>
      </c>
      <c r="AE471" s="60">
        <f t="shared" si="402"/>
        <v>193000</v>
      </c>
      <c r="AF471" s="60">
        <f t="shared" si="403"/>
        <v>0</v>
      </c>
      <c r="AG471" s="60">
        <f t="shared" si="404"/>
        <v>193000</v>
      </c>
      <c r="AH471" s="60">
        <f t="shared" si="405"/>
        <v>0</v>
      </c>
      <c r="AI471" s="60">
        <f t="shared" si="406"/>
        <v>193000</v>
      </c>
      <c r="AJ471" s="60">
        <f t="shared" si="407"/>
        <v>0</v>
      </c>
      <c r="AK471" s="60">
        <f t="shared" si="408"/>
        <v>0</v>
      </c>
      <c r="AL471" s="60">
        <f t="shared" si="409"/>
        <v>193000</v>
      </c>
      <c r="AM471" s="60">
        <f t="shared" si="410"/>
        <v>0</v>
      </c>
      <c r="AN471" s="60">
        <f t="shared" si="411"/>
        <v>0</v>
      </c>
      <c r="AO471" s="60">
        <f t="shared" si="412"/>
        <v>772000</v>
      </c>
    </row>
    <row r="472" spans="1:41" ht="90" x14ac:dyDescent="0.25">
      <c r="A472" s="50" t="s">
        <v>43</v>
      </c>
      <c r="B472" s="50" t="s">
        <v>858</v>
      </c>
      <c r="C472" s="235" t="s">
        <v>876</v>
      </c>
      <c r="D472" s="232" t="s">
        <v>877</v>
      </c>
      <c r="E472" s="55">
        <v>1</v>
      </c>
      <c r="F472" s="50" t="s">
        <v>666</v>
      </c>
      <c r="G472" s="50" t="s">
        <v>878</v>
      </c>
      <c r="H472" s="54" t="s">
        <v>52</v>
      </c>
      <c r="I472" s="55">
        <v>1</v>
      </c>
      <c r="J472" s="56">
        <v>300000</v>
      </c>
      <c r="K472" s="72">
        <f t="shared" si="399"/>
        <v>300000</v>
      </c>
      <c r="L472" s="98" t="s">
        <v>875</v>
      </c>
      <c r="M472" s="74" t="s">
        <v>41</v>
      </c>
      <c r="N472" s="164" t="s">
        <v>863</v>
      </c>
      <c r="O472" s="74" t="s">
        <v>32</v>
      </c>
      <c r="Q472" s="142"/>
      <c r="R472" s="142">
        <v>1</v>
      </c>
      <c r="S472" s="142">
        <v>0</v>
      </c>
      <c r="T472" s="142"/>
      <c r="U472" s="142"/>
      <c r="V472" s="142">
        <v>0</v>
      </c>
      <c r="W472" s="142"/>
      <c r="X472" s="142"/>
      <c r="Y472" s="142">
        <v>0</v>
      </c>
      <c r="Z472" s="142"/>
      <c r="AA472" s="142"/>
      <c r="AB472" s="111">
        <f t="shared" si="413"/>
        <v>1</v>
      </c>
      <c r="AC472" s="60">
        <f t="shared" si="400"/>
        <v>0</v>
      </c>
      <c r="AD472" s="60">
        <f t="shared" si="401"/>
        <v>0</v>
      </c>
      <c r="AE472" s="60">
        <f t="shared" si="402"/>
        <v>300000</v>
      </c>
      <c r="AF472" s="60">
        <f t="shared" si="403"/>
        <v>0</v>
      </c>
      <c r="AG472" s="60">
        <f t="shared" si="404"/>
        <v>0</v>
      </c>
      <c r="AH472" s="60">
        <f t="shared" si="405"/>
        <v>0</v>
      </c>
      <c r="AI472" s="60">
        <f t="shared" si="406"/>
        <v>0</v>
      </c>
      <c r="AJ472" s="60">
        <f t="shared" si="407"/>
        <v>0</v>
      </c>
      <c r="AK472" s="60">
        <f t="shared" si="408"/>
        <v>0</v>
      </c>
      <c r="AL472" s="60">
        <f t="shared" si="409"/>
        <v>0</v>
      </c>
      <c r="AM472" s="60">
        <f t="shared" si="410"/>
        <v>0</v>
      </c>
      <c r="AN472" s="60">
        <f t="shared" si="411"/>
        <v>0</v>
      </c>
      <c r="AO472" s="60">
        <f t="shared" si="412"/>
        <v>300000</v>
      </c>
    </row>
    <row r="473" spans="1:41" ht="90" x14ac:dyDescent="0.25">
      <c r="A473" s="50" t="s">
        <v>43</v>
      </c>
      <c r="B473" s="50" t="s">
        <v>858</v>
      </c>
      <c r="C473" s="235"/>
      <c r="D473" s="232"/>
      <c r="E473" s="55">
        <v>2</v>
      </c>
      <c r="F473" s="50" t="s">
        <v>666</v>
      </c>
      <c r="G473" s="50" t="s">
        <v>879</v>
      </c>
      <c r="H473" s="54" t="s">
        <v>52</v>
      </c>
      <c r="I473" s="55">
        <v>1</v>
      </c>
      <c r="J473" s="56">
        <v>300000</v>
      </c>
      <c r="K473" s="72">
        <f t="shared" si="399"/>
        <v>300000</v>
      </c>
      <c r="L473" s="98" t="s">
        <v>875</v>
      </c>
      <c r="M473" s="74" t="s">
        <v>41</v>
      </c>
      <c r="N473" s="164" t="s">
        <v>863</v>
      </c>
      <c r="O473" s="74" t="s">
        <v>32</v>
      </c>
      <c r="Q473" s="142"/>
      <c r="R473" s="142">
        <v>1</v>
      </c>
      <c r="S473" s="142">
        <v>0</v>
      </c>
      <c r="T473" s="142"/>
      <c r="U473" s="142"/>
      <c r="V473" s="142">
        <v>0</v>
      </c>
      <c r="W473" s="142"/>
      <c r="X473" s="142"/>
      <c r="Y473" s="142">
        <v>0</v>
      </c>
      <c r="Z473" s="142"/>
      <c r="AA473" s="142"/>
      <c r="AB473" s="111">
        <f t="shared" si="413"/>
        <v>1</v>
      </c>
      <c r="AC473" s="60">
        <f t="shared" si="400"/>
        <v>0</v>
      </c>
      <c r="AD473" s="60">
        <f t="shared" si="401"/>
        <v>0</v>
      </c>
      <c r="AE473" s="60">
        <f t="shared" si="402"/>
        <v>300000</v>
      </c>
      <c r="AF473" s="60">
        <f t="shared" si="403"/>
        <v>0</v>
      </c>
      <c r="AG473" s="60">
        <f t="shared" si="404"/>
        <v>0</v>
      </c>
      <c r="AH473" s="60">
        <f t="shared" si="405"/>
        <v>0</v>
      </c>
      <c r="AI473" s="60">
        <f t="shared" si="406"/>
        <v>0</v>
      </c>
      <c r="AJ473" s="60">
        <f t="shared" si="407"/>
        <v>0</v>
      </c>
      <c r="AK473" s="60">
        <f t="shared" si="408"/>
        <v>0</v>
      </c>
      <c r="AL473" s="60">
        <f t="shared" si="409"/>
        <v>0</v>
      </c>
      <c r="AM473" s="60">
        <f t="shared" si="410"/>
        <v>0</v>
      </c>
      <c r="AN473" s="60">
        <f t="shared" si="411"/>
        <v>0</v>
      </c>
      <c r="AO473" s="60">
        <f t="shared" si="412"/>
        <v>300000</v>
      </c>
    </row>
    <row r="474" spans="1:41" ht="90" x14ac:dyDescent="0.25">
      <c r="A474" s="50" t="s">
        <v>43</v>
      </c>
      <c r="B474" s="50" t="s">
        <v>858</v>
      </c>
      <c r="C474" s="235"/>
      <c r="D474" s="232"/>
      <c r="E474" s="55">
        <v>13</v>
      </c>
      <c r="F474" s="50" t="s">
        <v>666</v>
      </c>
      <c r="G474" s="50" t="s">
        <v>880</v>
      </c>
      <c r="H474" s="54" t="s">
        <v>52</v>
      </c>
      <c r="I474" s="55">
        <v>13</v>
      </c>
      <c r="J474" s="56">
        <v>70000</v>
      </c>
      <c r="K474" s="72">
        <f t="shared" si="399"/>
        <v>910000</v>
      </c>
      <c r="L474" s="98" t="s">
        <v>875</v>
      </c>
      <c r="M474" s="74" t="s">
        <v>41</v>
      </c>
      <c r="N474" s="164" t="s">
        <v>863</v>
      </c>
      <c r="O474" s="74" t="s">
        <v>32</v>
      </c>
      <c r="Q474" s="142"/>
      <c r="R474" s="142">
        <v>13</v>
      </c>
      <c r="S474" s="142">
        <v>0</v>
      </c>
      <c r="T474" s="142"/>
      <c r="U474" s="142"/>
      <c r="V474" s="142">
        <v>0</v>
      </c>
      <c r="W474" s="142"/>
      <c r="X474" s="142"/>
      <c r="Y474" s="142">
        <v>0</v>
      </c>
      <c r="Z474" s="142"/>
      <c r="AA474" s="142"/>
      <c r="AB474" s="111">
        <f t="shared" si="413"/>
        <v>13</v>
      </c>
      <c r="AC474" s="60">
        <f t="shared" si="400"/>
        <v>0</v>
      </c>
      <c r="AD474" s="60">
        <f t="shared" si="401"/>
        <v>0</v>
      </c>
      <c r="AE474" s="60">
        <f t="shared" si="402"/>
        <v>910000</v>
      </c>
      <c r="AF474" s="60">
        <f t="shared" si="403"/>
        <v>0</v>
      </c>
      <c r="AG474" s="60">
        <f t="shared" si="404"/>
        <v>0</v>
      </c>
      <c r="AH474" s="60">
        <f t="shared" si="405"/>
        <v>0</v>
      </c>
      <c r="AI474" s="60">
        <f t="shared" si="406"/>
        <v>0</v>
      </c>
      <c r="AJ474" s="60">
        <f t="shared" si="407"/>
        <v>0</v>
      </c>
      <c r="AK474" s="60">
        <f t="shared" si="408"/>
        <v>0</v>
      </c>
      <c r="AL474" s="60">
        <f t="shared" si="409"/>
        <v>0</v>
      </c>
      <c r="AM474" s="60">
        <f t="shared" si="410"/>
        <v>0</v>
      </c>
      <c r="AN474" s="60">
        <f t="shared" si="411"/>
        <v>0</v>
      </c>
      <c r="AO474" s="60">
        <f t="shared" si="412"/>
        <v>910000</v>
      </c>
    </row>
    <row r="475" spans="1:41" ht="90" x14ac:dyDescent="0.25">
      <c r="A475" s="50" t="s">
        <v>43</v>
      </c>
      <c r="B475" s="50" t="s">
        <v>858</v>
      </c>
      <c r="C475" s="235"/>
      <c r="D475" s="232"/>
      <c r="E475" s="55">
        <v>5</v>
      </c>
      <c r="F475" s="50" t="s">
        <v>666</v>
      </c>
      <c r="G475" s="50" t="s">
        <v>881</v>
      </c>
      <c r="H475" s="54" t="s">
        <v>52</v>
      </c>
      <c r="I475" s="55">
        <v>5</v>
      </c>
      <c r="J475" s="56">
        <v>70000</v>
      </c>
      <c r="K475" s="72">
        <f t="shared" si="399"/>
        <v>350000</v>
      </c>
      <c r="L475" s="98" t="s">
        <v>875</v>
      </c>
      <c r="M475" s="74" t="s">
        <v>41</v>
      </c>
      <c r="N475" s="164" t="s">
        <v>863</v>
      </c>
      <c r="O475" s="74" t="s">
        <v>32</v>
      </c>
      <c r="Q475" s="142"/>
      <c r="R475" s="142">
        <v>5</v>
      </c>
      <c r="S475" s="142">
        <v>0</v>
      </c>
      <c r="T475" s="142"/>
      <c r="U475" s="142"/>
      <c r="V475" s="142">
        <v>0</v>
      </c>
      <c r="W475" s="142"/>
      <c r="X475" s="142"/>
      <c r="Y475" s="142">
        <v>0</v>
      </c>
      <c r="Z475" s="142"/>
      <c r="AA475" s="142"/>
      <c r="AB475" s="111">
        <f t="shared" si="413"/>
        <v>5</v>
      </c>
      <c r="AC475" s="60">
        <f t="shared" si="400"/>
        <v>0</v>
      </c>
      <c r="AD475" s="60">
        <f t="shared" si="401"/>
        <v>0</v>
      </c>
      <c r="AE475" s="60">
        <f t="shared" si="402"/>
        <v>350000</v>
      </c>
      <c r="AF475" s="60">
        <f t="shared" si="403"/>
        <v>0</v>
      </c>
      <c r="AG475" s="60">
        <f t="shared" si="404"/>
        <v>0</v>
      </c>
      <c r="AH475" s="60">
        <f t="shared" si="405"/>
        <v>0</v>
      </c>
      <c r="AI475" s="60">
        <f t="shared" si="406"/>
        <v>0</v>
      </c>
      <c r="AJ475" s="60">
        <f t="shared" si="407"/>
        <v>0</v>
      </c>
      <c r="AK475" s="60">
        <f t="shared" si="408"/>
        <v>0</v>
      </c>
      <c r="AL475" s="60">
        <f t="shared" si="409"/>
        <v>0</v>
      </c>
      <c r="AM475" s="60">
        <f t="shared" si="410"/>
        <v>0</v>
      </c>
      <c r="AN475" s="60">
        <f t="shared" si="411"/>
        <v>0</v>
      </c>
      <c r="AO475" s="60">
        <f t="shared" si="412"/>
        <v>350000</v>
      </c>
    </row>
    <row r="476" spans="1:41" ht="90" x14ac:dyDescent="0.25">
      <c r="A476" s="50" t="s">
        <v>43</v>
      </c>
      <c r="B476" s="50" t="s">
        <v>858</v>
      </c>
      <c r="C476" s="235"/>
      <c r="D476" s="232"/>
      <c r="E476" s="55">
        <v>8</v>
      </c>
      <c r="F476" s="50" t="s">
        <v>666</v>
      </c>
      <c r="G476" s="50" t="s">
        <v>882</v>
      </c>
      <c r="H476" s="54" t="s">
        <v>52</v>
      </c>
      <c r="I476" s="55">
        <v>5</v>
      </c>
      <c r="J476" s="56">
        <v>28000</v>
      </c>
      <c r="K476" s="72">
        <f t="shared" si="399"/>
        <v>140000</v>
      </c>
      <c r="L476" s="98" t="s">
        <v>875</v>
      </c>
      <c r="M476" s="74" t="s">
        <v>41</v>
      </c>
      <c r="N476" s="164" t="s">
        <v>863</v>
      </c>
      <c r="O476" s="74" t="s">
        <v>32</v>
      </c>
      <c r="Q476" s="142"/>
      <c r="R476" s="142">
        <v>5</v>
      </c>
      <c r="S476" s="142">
        <v>0</v>
      </c>
      <c r="T476" s="142"/>
      <c r="U476" s="142"/>
      <c r="V476" s="142">
        <v>0</v>
      </c>
      <c r="W476" s="142"/>
      <c r="X476" s="142"/>
      <c r="Y476" s="142">
        <v>0</v>
      </c>
      <c r="Z476" s="142"/>
      <c r="AA476" s="142"/>
      <c r="AB476" s="111">
        <f t="shared" si="413"/>
        <v>5</v>
      </c>
      <c r="AC476" s="60">
        <f t="shared" si="400"/>
        <v>0</v>
      </c>
      <c r="AD476" s="60">
        <f t="shared" si="401"/>
        <v>0</v>
      </c>
      <c r="AE476" s="60">
        <f t="shared" si="402"/>
        <v>140000</v>
      </c>
      <c r="AF476" s="60">
        <f t="shared" si="403"/>
        <v>0</v>
      </c>
      <c r="AG476" s="60">
        <f t="shared" si="404"/>
        <v>0</v>
      </c>
      <c r="AH476" s="60">
        <f t="shared" si="405"/>
        <v>0</v>
      </c>
      <c r="AI476" s="60">
        <f t="shared" si="406"/>
        <v>0</v>
      </c>
      <c r="AJ476" s="60">
        <f t="shared" si="407"/>
        <v>0</v>
      </c>
      <c r="AK476" s="60">
        <f t="shared" si="408"/>
        <v>0</v>
      </c>
      <c r="AL476" s="60">
        <f t="shared" si="409"/>
        <v>0</v>
      </c>
      <c r="AM476" s="60">
        <f t="shared" si="410"/>
        <v>0</v>
      </c>
      <c r="AN476" s="60">
        <f t="shared" si="411"/>
        <v>0</v>
      </c>
      <c r="AO476" s="60">
        <f t="shared" si="412"/>
        <v>140000</v>
      </c>
    </row>
    <row r="477" spans="1:41" ht="90" x14ac:dyDescent="0.25">
      <c r="A477" s="50" t="s">
        <v>43</v>
      </c>
      <c r="B477" s="50" t="s">
        <v>858</v>
      </c>
      <c r="C477" s="235"/>
      <c r="D477" s="232"/>
      <c r="E477" s="55">
        <v>5</v>
      </c>
      <c r="F477" s="50" t="s">
        <v>666</v>
      </c>
      <c r="G477" s="50" t="s">
        <v>883</v>
      </c>
      <c r="H477" s="54" t="s">
        <v>52</v>
      </c>
      <c r="I477" s="55">
        <v>3</v>
      </c>
      <c r="J477" s="56">
        <v>40000</v>
      </c>
      <c r="K477" s="72">
        <f t="shared" si="399"/>
        <v>120000</v>
      </c>
      <c r="L477" s="98" t="s">
        <v>875</v>
      </c>
      <c r="M477" s="74" t="s">
        <v>41</v>
      </c>
      <c r="N477" s="164" t="s">
        <v>863</v>
      </c>
      <c r="O477" s="74" t="s">
        <v>32</v>
      </c>
      <c r="Q477" s="142"/>
      <c r="R477" s="142">
        <v>3</v>
      </c>
      <c r="S477" s="142">
        <v>0</v>
      </c>
      <c r="T477" s="142"/>
      <c r="U477" s="142"/>
      <c r="V477" s="142">
        <v>0</v>
      </c>
      <c r="W477" s="142"/>
      <c r="X477" s="142"/>
      <c r="Y477" s="142">
        <v>0</v>
      </c>
      <c r="Z477" s="142"/>
      <c r="AA477" s="142"/>
      <c r="AB477" s="111">
        <f t="shared" si="413"/>
        <v>3</v>
      </c>
      <c r="AC477" s="60">
        <f t="shared" si="400"/>
        <v>0</v>
      </c>
      <c r="AD477" s="60">
        <f t="shared" si="401"/>
        <v>0</v>
      </c>
      <c r="AE477" s="60">
        <f t="shared" si="402"/>
        <v>120000</v>
      </c>
      <c r="AF477" s="60">
        <f t="shared" si="403"/>
        <v>0</v>
      </c>
      <c r="AG477" s="60">
        <f t="shared" si="404"/>
        <v>0</v>
      </c>
      <c r="AH477" s="60">
        <f t="shared" si="405"/>
        <v>0</v>
      </c>
      <c r="AI477" s="60">
        <f t="shared" si="406"/>
        <v>0</v>
      </c>
      <c r="AJ477" s="60">
        <f t="shared" si="407"/>
        <v>0</v>
      </c>
      <c r="AK477" s="60">
        <f t="shared" si="408"/>
        <v>0</v>
      </c>
      <c r="AL477" s="60">
        <f t="shared" si="409"/>
        <v>0</v>
      </c>
      <c r="AM477" s="60">
        <f t="shared" si="410"/>
        <v>0</v>
      </c>
      <c r="AN477" s="60">
        <f t="shared" si="411"/>
        <v>0</v>
      </c>
      <c r="AO477" s="60">
        <f t="shared" si="412"/>
        <v>120000</v>
      </c>
    </row>
    <row r="478" spans="1:41" ht="90" x14ac:dyDescent="0.25">
      <c r="A478" s="50" t="s">
        <v>43</v>
      </c>
      <c r="B478" s="50" t="s">
        <v>858</v>
      </c>
      <c r="C478" s="235"/>
      <c r="D478" s="232"/>
      <c r="E478" s="55">
        <v>1</v>
      </c>
      <c r="F478" s="50" t="s">
        <v>666</v>
      </c>
      <c r="G478" s="50" t="s">
        <v>884</v>
      </c>
      <c r="H478" s="54" t="s">
        <v>52</v>
      </c>
      <c r="I478" s="55">
        <v>4</v>
      </c>
      <c r="J478" s="56">
        <v>144776.51699999999</v>
      </c>
      <c r="K478" s="72">
        <f t="shared" si="399"/>
        <v>579106.06799999997</v>
      </c>
      <c r="L478" s="98" t="s">
        <v>875</v>
      </c>
      <c r="M478" s="74" t="s">
        <v>41</v>
      </c>
      <c r="N478" s="164" t="s">
        <v>863</v>
      </c>
      <c r="O478" s="74" t="s">
        <v>32</v>
      </c>
      <c r="Q478" s="142"/>
      <c r="R478" s="142">
        <v>1</v>
      </c>
      <c r="T478" s="142"/>
      <c r="U478" s="142">
        <v>1</v>
      </c>
      <c r="V478" s="142">
        <v>1</v>
      </c>
      <c r="W478" s="142"/>
      <c r="X478" s="142"/>
      <c r="Y478" s="142">
        <v>1</v>
      </c>
      <c r="Z478" s="142"/>
      <c r="AA478" s="142"/>
      <c r="AB478" s="111">
        <f t="shared" si="413"/>
        <v>4</v>
      </c>
      <c r="AC478" s="60">
        <f t="shared" si="400"/>
        <v>0</v>
      </c>
      <c r="AD478" s="60">
        <f t="shared" si="401"/>
        <v>0</v>
      </c>
      <c r="AE478" s="60">
        <f t="shared" si="402"/>
        <v>144776.51699999999</v>
      </c>
      <c r="AF478" s="60">
        <f t="shared" si="403"/>
        <v>0</v>
      </c>
      <c r="AG478" s="60">
        <f t="shared" si="404"/>
        <v>0</v>
      </c>
      <c r="AH478" s="60">
        <f t="shared" si="405"/>
        <v>144776.51699999999</v>
      </c>
      <c r="AI478" s="60">
        <f t="shared" si="406"/>
        <v>144776.51699999999</v>
      </c>
      <c r="AJ478" s="60">
        <f t="shared" si="407"/>
        <v>0</v>
      </c>
      <c r="AK478" s="60">
        <f t="shared" si="408"/>
        <v>0</v>
      </c>
      <c r="AL478" s="60">
        <f t="shared" si="409"/>
        <v>144776.51699999999</v>
      </c>
      <c r="AM478" s="60">
        <f t="shared" si="410"/>
        <v>0</v>
      </c>
      <c r="AN478" s="60">
        <f t="shared" si="411"/>
        <v>0</v>
      </c>
      <c r="AO478" s="60">
        <f t="shared" si="412"/>
        <v>579106.06799999997</v>
      </c>
    </row>
    <row r="479" spans="1:41" x14ac:dyDescent="0.25">
      <c r="A479" s="64"/>
      <c r="B479" s="65"/>
      <c r="C479" s="35"/>
      <c r="D479" s="32" t="s">
        <v>42</v>
      </c>
      <c r="E479" s="33"/>
      <c r="F479" s="66"/>
      <c r="G479" s="65"/>
      <c r="H479" s="67"/>
      <c r="I479" s="68"/>
      <c r="J479" s="34"/>
      <c r="K479" s="34">
        <f>SUM(K460:K478)</f>
        <v>4949106.068</v>
      </c>
      <c r="L479" s="68"/>
      <c r="M479" s="70"/>
      <c r="N479" s="70"/>
      <c r="O479" s="70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70">
        <f>SUM(AC460:AC478)</f>
        <v>0</v>
      </c>
      <c r="AD479" s="70">
        <f t="shared" ref="AD479:AO479" si="415">SUM(AD460:AD478)</f>
        <v>0</v>
      </c>
      <c r="AE479" s="70">
        <f t="shared" si="415"/>
        <v>3085776.517</v>
      </c>
      <c r="AF479" s="70">
        <f t="shared" si="415"/>
        <v>0</v>
      </c>
      <c r="AG479" s="70">
        <f t="shared" si="415"/>
        <v>253000</v>
      </c>
      <c r="AH479" s="70">
        <f t="shared" si="415"/>
        <v>144776.51699999999</v>
      </c>
      <c r="AI479" s="70">
        <f t="shared" si="415"/>
        <v>337776.51699999999</v>
      </c>
      <c r="AJ479" s="70">
        <f t="shared" si="415"/>
        <v>0</v>
      </c>
      <c r="AK479" s="70">
        <f t="shared" si="415"/>
        <v>0</v>
      </c>
      <c r="AL479" s="70">
        <f t="shared" si="415"/>
        <v>1127776.517</v>
      </c>
      <c r="AM479" s="70">
        <f t="shared" si="415"/>
        <v>0</v>
      </c>
      <c r="AN479" s="70">
        <f t="shared" si="415"/>
        <v>0</v>
      </c>
      <c r="AO479" s="70">
        <f t="shared" si="415"/>
        <v>4949106.068</v>
      </c>
    </row>
    <row r="480" spans="1:41" ht="90" x14ac:dyDescent="0.25">
      <c r="A480" s="53" t="s">
        <v>43</v>
      </c>
      <c r="B480" s="53" t="s">
        <v>858</v>
      </c>
      <c r="C480" s="49" t="s">
        <v>89</v>
      </c>
      <c r="D480" s="53" t="s">
        <v>885</v>
      </c>
      <c r="E480" s="51">
        <v>4</v>
      </c>
      <c r="F480" s="54" t="s">
        <v>666</v>
      </c>
      <c r="G480" s="50" t="s">
        <v>885</v>
      </c>
      <c r="H480" s="50" t="s">
        <v>52</v>
      </c>
      <c r="I480" s="55">
        <v>1</v>
      </c>
      <c r="J480" s="83">
        <v>1327285.5</v>
      </c>
      <c r="K480" s="84">
        <v>1327285.5</v>
      </c>
      <c r="L480" s="81" t="s">
        <v>875</v>
      </c>
      <c r="M480" s="78" t="s">
        <v>41</v>
      </c>
      <c r="N480" s="78" t="s">
        <v>863</v>
      </c>
      <c r="O480" s="78" t="s">
        <v>32</v>
      </c>
      <c r="Q480" s="58"/>
      <c r="R480" s="58">
        <v>1</v>
      </c>
      <c r="S480" s="58"/>
      <c r="T480" s="58"/>
      <c r="U480" s="58"/>
      <c r="V480" s="58"/>
      <c r="W480" s="58"/>
      <c r="X480" s="58"/>
      <c r="Y480" s="58"/>
      <c r="Z480" s="58"/>
      <c r="AA480" s="58"/>
      <c r="AB480" s="111">
        <f t="shared" si="413"/>
        <v>1</v>
      </c>
      <c r="AC480" s="60">
        <f t="shared" ref="AC480:AC481" si="416">+P480*J480</f>
        <v>0</v>
      </c>
      <c r="AD480" s="60">
        <f t="shared" ref="AD480:AD481" si="417">+Q480*J480</f>
        <v>0</v>
      </c>
      <c r="AE480" s="60">
        <f t="shared" ref="AE480:AE481" si="418">+R480*J480</f>
        <v>1327285.5</v>
      </c>
      <c r="AF480" s="60">
        <f t="shared" ref="AF480:AF481" si="419">+S480*J480</f>
        <v>0</v>
      </c>
      <c r="AG480" s="60">
        <f t="shared" ref="AG480:AG481" si="420">+T480*J480</f>
        <v>0</v>
      </c>
      <c r="AH480" s="60">
        <f t="shared" ref="AH480:AH481" si="421">+U480*J480</f>
        <v>0</v>
      </c>
      <c r="AI480" s="60">
        <f t="shared" ref="AI480:AI481" si="422">+V480*J480</f>
        <v>0</v>
      </c>
      <c r="AJ480" s="60">
        <f t="shared" ref="AJ480:AJ481" si="423">+W480*J480</f>
        <v>0</v>
      </c>
      <c r="AK480" s="60">
        <f t="shared" ref="AK480:AK481" si="424">+X480*J480</f>
        <v>0</v>
      </c>
      <c r="AL480" s="60">
        <f t="shared" ref="AL480:AL481" si="425">+Y480*J480</f>
        <v>0</v>
      </c>
      <c r="AM480" s="60">
        <f t="shared" ref="AM480:AM481" si="426">+Z480*J480</f>
        <v>0</v>
      </c>
      <c r="AN480" s="60">
        <f t="shared" ref="AN480:AN481" si="427">+AA480*J480</f>
        <v>0</v>
      </c>
      <c r="AO480" s="60">
        <f t="shared" ref="AO480:AO481" si="428">SUM(AC480:AN480)</f>
        <v>1327285.5</v>
      </c>
    </row>
    <row r="481" spans="1:41" ht="90" x14ac:dyDescent="0.25">
      <c r="A481" s="53" t="s">
        <v>43</v>
      </c>
      <c r="B481" s="53" t="s">
        <v>858</v>
      </c>
      <c r="C481" s="49" t="s">
        <v>89</v>
      </c>
      <c r="D481" s="53" t="s">
        <v>886</v>
      </c>
      <c r="E481" s="51">
        <v>1</v>
      </c>
      <c r="F481" s="54" t="s">
        <v>666</v>
      </c>
      <c r="G481" s="50" t="s">
        <v>886</v>
      </c>
      <c r="H481" s="50" t="s">
        <v>52</v>
      </c>
      <c r="I481" s="55">
        <v>1</v>
      </c>
      <c r="J481" s="84">
        <v>233140.86</v>
      </c>
      <c r="K481" s="84">
        <v>233140.86</v>
      </c>
      <c r="L481" s="81" t="s">
        <v>862</v>
      </c>
      <c r="M481" s="78" t="s">
        <v>41</v>
      </c>
      <c r="N481" s="78" t="s">
        <v>863</v>
      </c>
      <c r="O481" s="78" t="s">
        <v>32</v>
      </c>
      <c r="Q481" s="58"/>
      <c r="R481" s="58">
        <v>1</v>
      </c>
      <c r="S481" s="58"/>
      <c r="T481" s="58"/>
      <c r="U481" s="58"/>
      <c r="V481" s="58"/>
      <c r="W481" s="58"/>
      <c r="X481" s="58"/>
      <c r="Y481" s="58"/>
      <c r="Z481" s="58"/>
      <c r="AA481" s="58"/>
      <c r="AB481" s="111">
        <f t="shared" si="413"/>
        <v>1</v>
      </c>
      <c r="AC481" s="60">
        <f t="shared" si="416"/>
        <v>0</v>
      </c>
      <c r="AD481" s="60">
        <f t="shared" si="417"/>
        <v>0</v>
      </c>
      <c r="AE481" s="60">
        <f t="shared" si="418"/>
        <v>233140.86</v>
      </c>
      <c r="AF481" s="60">
        <f t="shared" si="419"/>
        <v>0</v>
      </c>
      <c r="AG481" s="60">
        <f t="shared" si="420"/>
        <v>0</v>
      </c>
      <c r="AH481" s="60">
        <f t="shared" si="421"/>
        <v>0</v>
      </c>
      <c r="AI481" s="60">
        <f t="shared" si="422"/>
        <v>0</v>
      </c>
      <c r="AJ481" s="60">
        <f t="shared" si="423"/>
        <v>0</v>
      </c>
      <c r="AK481" s="60">
        <f t="shared" si="424"/>
        <v>0</v>
      </c>
      <c r="AL481" s="60">
        <f t="shared" si="425"/>
        <v>0</v>
      </c>
      <c r="AM481" s="60">
        <f t="shared" si="426"/>
        <v>0</v>
      </c>
      <c r="AN481" s="60">
        <f t="shared" si="427"/>
        <v>0</v>
      </c>
      <c r="AO481" s="60">
        <f t="shared" si="428"/>
        <v>233140.86</v>
      </c>
    </row>
    <row r="482" spans="1:41" x14ac:dyDescent="0.25">
      <c r="A482" s="64"/>
      <c r="B482" s="65"/>
      <c r="C482" s="35"/>
      <c r="D482" s="32" t="s">
        <v>42</v>
      </c>
      <c r="E482" s="33"/>
      <c r="F482" s="66"/>
      <c r="G482" s="65"/>
      <c r="H482" s="85"/>
      <c r="I482" s="68"/>
      <c r="J482" s="34"/>
      <c r="K482" s="34">
        <f>SUM(K480:K481)</f>
        <v>1560426.3599999999</v>
      </c>
      <c r="L482" s="68"/>
      <c r="M482" s="70"/>
      <c r="N482" s="70"/>
      <c r="O482" s="70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69">
        <f>SUM(AC480:AC481)</f>
        <v>0</v>
      </c>
      <c r="AD482" s="69">
        <f t="shared" ref="AD482:AO482" si="429">SUM(AD480:AD481)</f>
        <v>0</v>
      </c>
      <c r="AE482" s="69">
        <f t="shared" si="429"/>
        <v>1560426.3599999999</v>
      </c>
      <c r="AF482" s="69">
        <f t="shared" si="429"/>
        <v>0</v>
      </c>
      <c r="AG482" s="69">
        <f t="shared" si="429"/>
        <v>0</v>
      </c>
      <c r="AH482" s="69">
        <f t="shared" si="429"/>
        <v>0</v>
      </c>
      <c r="AI482" s="69">
        <f t="shared" si="429"/>
        <v>0</v>
      </c>
      <c r="AJ482" s="69">
        <f t="shared" si="429"/>
        <v>0</v>
      </c>
      <c r="AK482" s="69">
        <f t="shared" si="429"/>
        <v>0</v>
      </c>
      <c r="AL482" s="69">
        <f t="shared" si="429"/>
        <v>0</v>
      </c>
      <c r="AM482" s="69">
        <f t="shared" si="429"/>
        <v>0</v>
      </c>
      <c r="AN482" s="69">
        <f t="shared" si="429"/>
        <v>0</v>
      </c>
      <c r="AO482" s="69">
        <f t="shared" si="429"/>
        <v>1560426.3599999999</v>
      </c>
    </row>
    <row r="483" spans="1:41" x14ac:dyDescent="0.25">
      <c r="A483" s="86"/>
      <c r="B483" s="86"/>
      <c r="C483" s="86"/>
      <c r="D483" s="87" t="s">
        <v>887</v>
      </c>
      <c r="E483" s="86"/>
      <c r="F483" s="86"/>
      <c r="G483" s="133"/>
      <c r="H483" s="107"/>
      <c r="I483" s="88"/>
      <c r="J483" s="107"/>
      <c r="K483" s="107">
        <f>+K482+K479</f>
        <v>6509532.4279999994</v>
      </c>
      <c r="L483" s="88"/>
      <c r="M483" s="86"/>
      <c r="N483" s="86"/>
      <c r="O483" s="86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  <c r="AA483" s="108"/>
      <c r="AB483" s="108"/>
      <c r="AC483" s="107">
        <f t="shared" ref="AC483" si="430">+AC479+AC482</f>
        <v>0</v>
      </c>
      <c r="AD483" s="107">
        <f t="shared" ref="AD483:AO483" si="431">+AD479+AD482</f>
        <v>0</v>
      </c>
      <c r="AE483" s="107">
        <f t="shared" si="431"/>
        <v>4646202.8770000003</v>
      </c>
      <c r="AF483" s="107">
        <f t="shared" si="431"/>
        <v>0</v>
      </c>
      <c r="AG483" s="107">
        <f t="shared" si="431"/>
        <v>253000</v>
      </c>
      <c r="AH483" s="107">
        <f t="shared" si="431"/>
        <v>144776.51699999999</v>
      </c>
      <c r="AI483" s="107">
        <f t="shared" si="431"/>
        <v>337776.51699999999</v>
      </c>
      <c r="AJ483" s="107">
        <f t="shared" si="431"/>
        <v>0</v>
      </c>
      <c r="AK483" s="107">
        <f t="shared" si="431"/>
        <v>0</v>
      </c>
      <c r="AL483" s="107">
        <f t="shared" si="431"/>
        <v>1127776.517</v>
      </c>
      <c r="AM483" s="107">
        <f t="shared" si="431"/>
        <v>0</v>
      </c>
      <c r="AN483" s="107">
        <f t="shared" si="431"/>
        <v>0</v>
      </c>
      <c r="AO483" s="107">
        <f t="shared" si="431"/>
        <v>6509532.4279999994</v>
      </c>
    </row>
    <row r="484" spans="1:41" x14ac:dyDescent="0.25">
      <c r="A484" s="37" t="s">
        <v>888</v>
      </c>
      <c r="B484" s="38"/>
      <c r="C484" s="39"/>
      <c r="D484" s="37"/>
      <c r="E484" s="44"/>
      <c r="F484" s="91"/>
      <c r="G484" s="38"/>
      <c r="H484" s="165"/>
      <c r="I484" s="43"/>
      <c r="J484" s="41"/>
      <c r="K484" s="165"/>
      <c r="L484" s="43"/>
      <c r="M484" s="165"/>
      <c r="N484" s="93"/>
      <c r="O484" s="93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</row>
    <row r="485" spans="1:41" x14ac:dyDescent="0.25">
      <c r="A485" s="226" t="s">
        <v>4</v>
      </c>
      <c r="B485" s="226" t="s">
        <v>5</v>
      </c>
      <c r="C485" s="226" t="s">
        <v>6</v>
      </c>
      <c r="D485" s="226" t="s">
        <v>7</v>
      </c>
      <c r="E485" s="226" t="s">
        <v>8</v>
      </c>
      <c r="F485" s="226" t="s">
        <v>9</v>
      </c>
      <c r="G485" s="226" t="s">
        <v>10</v>
      </c>
      <c r="H485" s="226" t="s">
        <v>11</v>
      </c>
      <c r="I485" s="231" t="s">
        <v>12</v>
      </c>
      <c r="J485" s="229" t="s">
        <v>13</v>
      </c>
      <c r="K485" s="229" t="s">
        <v>14</v>
      </c>
      <c r="L485" s="231" t="s">
        <v>15</v>
      </c>
      <c r="M485" s="226" t="s">
        <v>16</v>
      </c>
      <c r="N485" s="226" t="s">
        <v>17</v>
      </c>
      <c r="O485" s="226" t="s">
        <v>18</v>
      </c>
      <c r="P485" s="220" t="s">
        <v>19</v>
      </c>
      <c r="Q485" s="221"/>
      <c r="R485" s="221"/>
      <c r="S485" s="221"/>
      <c r="T485" s="221"/>
      <c r="U485" s="221"/>
      <c r="V485" s="221"/>
      <c r="W485" s="221"/>
      <c r="X485" s="221"/>
      <c r="Y485" s="221"/>
      <c r="Z485" s="221"/>
      <c r="AA485" s="221"/>
      <c r="AB485" s="222"/>
      <c r="AC485" s="220" t="s">
        <v>20</v>
      </c>
      <c r="AD485" s="221"/>
      <c r="AE485" s="221"/>
      <c r="AF485" s="221"/>
      <c r="AG485" s="221"/>
      <c r="AH485" s="221"/>
      <c r="AI485" s="221"/>
      <c r="AJ485" s="221"/>
      <c r="AK485" s="221"/>
      <c r="AL485" s="221"/>
      <c r="AM485" s="221"/>
      <c r="AN485" s="221"/>
      <c r="AO485" s="222"/>
    </row>
    <row r="486" spans="1:41" x14ac:dyDescent="0.25">
      <c r="A486" s="226"/>
      <c r="B486" s="226"/>
      <c r="C486" s="226"/>
      <c r="D486" s="226"/>
      <c r="E486" s="226"/>
      <c r="F486" s="226"/>
      <c r="G486" s="226"/>
      <c r="H486" s="226"/>
      <c r="I486" s="231"/>
      <c r="J486" s="229"/>
      <c r="K486" s="229"/>
      <c r="L486" s="231"/>
      <c r="M486" s="226"/>
      <c r="N486" s="226"/>
      <c r="O486" s="226"/>
      <c r="P486" s="47" t="s">
        <v>1147</v>
      </c>
      <c r="Q486" s="47" t="s">
        <v>1148</v>
      </c>
      <c r="R486" s="47" t="s">
        <v>1149</v>
      </c>
      <c r="S486" s="47" t="s">
        <v>1150</v>
      </c>
      <c r="T486" s="47" t="s">
        <v>1151</v>
      </c>
      <c r="U486" s="47" t="s">
        <v>1152</v>
      </c>
      <c r="V486" s="47" t="s">
        <v>1153</v>
      </c>
      <c r="W486" s="47" t="s">
        <v>1154</v>
      </c>
      <c r="X486" s="47" t="s">
        <v>1155</v>
      </c>
      <c r="Y486" s="47" t="s">
        <v>1156</v>
      </c>
      <c r="Z486" s="47" t="s">
        <v>1157</v>
      </c>
      <c r="AA486" s="47" t="s">
        <v>1158</v>
      </c>
      <c r="AB486" s="47" t="s">
        <v>21</v>
      </c>
      <c r="AC486" s="47" t="s">
        <v>1147</v>
      </c>
      <c r="AD486" s="47" t="s">
        <v>1148</v>
      </c>
      <c r="AE486" s="47" t="s">
        <v>1149</v>
      </c>
      <c r="AF486" s="47" t="s">
        <v>1150</v>
      </c>
      <c r="AG486" s="47" t="s">
        <v>1151</v>
      </c>
      <c r="AH486" s="47" t="s">
        <v>1152</v>
      </c>
      <c r="AI486" s="47" t="s">
        <v>1153</v>
      </c>
      <c r="AJ486" s="47" t="s">
        <v>1154</v>
      </c>
      <c r="AK486" s="47" t="s">
        <v>1155</v>
      </c>
      <c r="AL486" s="47" t="s">
        <v>1156</v>
      </c>
      <c r="AM486" s="47" t="s">
        <v>1157</v>
      </c>
      <c r="AN486" s="47" t="s">
        <v>1158</v>
      </c>
      <c r="AO486" s="47" t="s">
        <v>21</v>
      </c>
    </row>
    <row r="487" spans="1:41" ht="78.75" x14ac:dyDescent="0.25">
      <c r="A487" s="50" t="s">
        <v>43</v>
      </c>
      <c r="B487" s="48" t="s">
        <v>889</v>
      </c>
      <c r="C487" s="166" t="s">
        <v>890</v>
      </c>
      <c r="D487" s="50" t="s">
        <v>891</v>
      </c>
      <c r="E487" s="54">
        <v>2</v>
      </c>
      <c r="F487" s="52" t="s">
        <v>677</v>
      </c>
      <c r="G487" s="50" t="s">
        <v>104</v>
      </c>
      <c r="H487" s="52" t="s">
        <v>52</v>
      </c>
      <c r="I487" s="57">
        <v>2</v>
      </c>
      <c r="J487" s="167">
        <f>+K487/I487</f>
        <v>6062.5</v>
      </c>
      <c r="K487" s="167">
        <v>12125</v>
      </c>
      <c r="L487" s="98" t="s">
        <v>105</v>
      </c>
      <c r="M487" s="164" t="s">
        <v>70</v>
      </c>
      <c r="N487" s="164" t="s">
        <v>892</v>
      </c>
      <c r="O487" s="164" t="s">
        <v>32</v>
      </c>
      <c r="Q487" s="58"/>
      <c r="R487" s="58">
        <v>1</v>
      </c>
      <c r="T487" s="58"/>
      <c r="U487" s="58">
        <v>1</v>
      </c>
      <c r="V487" s="58"/>
      <c r="W487" s="58"/>
      <c r="X487" s="58"/>
      <c r="Y487" s="58"/>
      <c r="Z487" s="58"/>
      <c r="AA487" s="58"/>
      <c r="AB487" s="111">
        <f>+SUM(P487:AA487)</f>
        <v>2</v>
      </c>
      <c r="AC487" s="60">
        <f t="shared" ref="AC487" si="432">+P487*J487</f>
        <v>0</v>
      </c>
      <c r="AD487" s="60">
        <f t="shared" ref="AD487" si="433">+Q487*J487</f>
        <v>0</v>
      </c>
      <c r="AE487" s="60">
        <f t="shared" ref="AE487" si="434">+R487*J487</f>
        <v>6062.5</v>
      </c>
      <c r="AF487" s="60">
        <f t="shared" ref="AF487" si="435">+S487*J487</f>
        <v>0</v>
      </c>
      <c r="AG487" s="60">
        <f t="shared" ref="AG487" si="436">+T487*J487</f>
        <v>0</v>
      </c>
      <c r="AH487" s="60">
        <f t="shared" ref="AH487" si="437">+U487*J487</f>
        <v>6062.5</v>
      </c>
      <c r="AI487" s="60">
        <f t="shared" ref="AI487" si="438">+V487*J487</f>
        <v>0</v>
      </c>
      <c r="AJ487" s="60">
        <f t="shared" ref="AJ487" si="439">+W487*J487</f>
        <v>0</v>
      </c>
      <c r="AK487" s="60">
        <f t="shared" ref="AK487" si="440">+X487*J487</f>
        <v>0</v>
      </c>
      <c r="AL487" s="60">
        <f t="shared" ref="AL487" si="441">+Y487*J487</f>
        <v>0</v>
      </c>
      <c r="AM487" s="60">
        <f t="shared" ref="AM487" si="442">+Z487*J487</f>
        <v>0</v>
      </c>
      <c r="AN487" s="60">
        <f t="shared" ref="AN487" si="443">+AA487*J487</f>
        <v>0</v>
      </c>
      <c r="AO487" s="60">
        <f t="shared" ref="AO487" si="444">SUM(AC487:AN487)</f>
        <v>12125</v>
      </c>
    </row>
    <row r="488" spans="1:41" x14ac:dyDescent="0.25">
      <c r="A488" s="64"/>
      <c r="B488" s="65"/>
      <c r="C488" s="35"/>
      <c r="D488" s="32" t="s">
        <v>42</v>
      </c>
      <c r="E488" s="33"/>
      <c r="F488" s="66"/>
      <c r="G488" s="65"/>
      <c r="H488" s="67"/>
      <c r="I488" s="68"/>
      <c r="J488" s="34"/>
      <c r="K488" s="34">
        <f>SUM(K487:K487)</f>
        <v>12125</v>
      </c>
      <c r="L488" s="68"/>
      <c r="M488" s="70"/>
      <c r="N488" s="70"/>
      <c r="O488" s="70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70">
        <f>SUM(AC487:AC487)</f>
        <v>0</v>
      </c>
      <c r="AD488" s="70">
        <f t="shared" ref="AD488:AO488" si="445">SUM(AD487:AD487)</f>
        <v>0</v>
      </c>
      <c r="AE488" s="70">
        <f t="shared" si="445"/>
        <v>6062.5</v>
      </c>
      <c r="AF488" s="70">
        <f t="shared" si="445"/>
        <v>0</v>
      </c>
      <c r="AG488" s="70">
        <f t="shared" si="445"/>
        <v>0</v>
      </c>
      <c r="AH488" s="70">
        <f t="shared" si="445"/>
        <v>6062.5</v>
      </c>
      <c r="AI488" s="70">
        <f t="shared" si="445"/>
        <v>0</v>
      </c>
      <c r="AJ488" s="70">
        <f t="shared" si="445"/>
        <v>0</v>
      </c>
      <c r="AK488" s="70">
        <f t="shared" si="445"/>
        <v>0</v>
      </c>
      <c r="AL488" s="70">
        <f t="shared" si="445"/>
        <v>0</v>
      </c>
      <c r="AM488" s="70">
        <f t="shared" si="445"/>
        <v>0</v>
      </c>
      <c r="AN488" s="70">
        <f t="shared" si="445"/>
        <v>0</v>
      </c>
      <c r="AO488" s="70">
        <f t="shared" si="445"/>
        <v>12125</v>
      </c>
    </row>
    <row r="489" spans="1:41" x14ac:dyDescent="0.25">
      <c r="A489" s="86"/>
      <c r="B489" s="86"/>
      <c r="C489" s="86"/>
      <c r="D489" s="87" t="s">
        <v>893</v>
      </c>
      <c r="E489" s="86"/>
      <c r="F489" s="86"/>
      <c r="G489" s="133"/>
      <c r="H489" s="86"/>
      <c r="I489" s="88"/>
      <c r="J489" s="107"/>
      <c r="K489" s="107">
        <f>+K488</f>
        <v>12125</v>
      </c>
      <c r="L489" s="88"/>
      <c r="M489" s="86"/>
      <c r="N489" s="86"/>
      <c r="O489" s="86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  <c r="AC489" s="108">
        <f>+AC488</f>
        <v>0</v>
      </c>
      <c r="AD489" s="108">
        <f t="shared" ref="AD489:AO489" si="446">+AD488</f>
        <v>0</v>
      </c>
      <c r="AE489" s="108">
        <f t="shared" si="446"/>
        <v>6062.5</v>
      </c>
      <c r="AF489" s="108">
        <f t="shared" si="446"/>
        <v>0</v>
      </c>
      <c r="AG489" s="108">
        <f t="shared" si="446"/>
        <v>0</v>
      </c>
      <c r="AH489" s="108">
        <f t="shared" si="446"/>
        <v>6062.5</v>
      </c>
      <c r="AI489" s="108">
        <f t="shared" si="446"/>
        <v>0</v>
      </c>
      <c r="AJ489" s="108">
        <f t="shared" si="446"/>
        <v>0</v>
      </c>
      <c r="AK489" s="108">
        <f t="shared" si="446"/>
        <v>0</v>
      </c>
      <c r="AL489" s="108">
        <f t="shared" si="446"/>
        <v>0</v>
      </c>
      <c r="AM489" s="108">
        <f t="shared" si="446"/>
        <v>0</v>
      </c>
      <c r="AN489" s="108">
        <f t="shared" si="446"/>
        <v>0</v>
      </c>
      <c r="AO489" s="108">
        <f t="shared" si="446"/>
        <v>12125</v>
      </c>
    </row>
    <row r="490" spans="1:41" x14ac:dyDescent="0.25">
      <c r="A490" s="37" t="s">
        <v>894</v>
      </c>
      <c r="B490" s="38"/>
      <c r="C490" s="39"/>
      <c r="D490" s="37"/>
      <c r="E490" s="44"/>
      <c r="F490" s="91"/>
      <c r="G490" s="38"/>
      <c r="H490" s="44"/>
      <c r="I490" s="43"/>
      <c r="J490" s="109"/>
      <c r="K490" s="109"/>
      <c r="L490" s="94"/>
      <c r="M490" s="93"/>
      <c r="N490" s="93"/>
      <c r="O490" s="93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</row>
    <row r="491" spans="1:41" x14ac:dyDescent="0.25">
      <c r="A491" s="226" t="s">
        <v>4</v>
      </c>
      <c r="B491" s="226" t="s">
        <v>5</v>
      </c>
      <c r="C491" s="226" t="s">
        <v>6</v>
      </c>
      <c r="D491" s="226" t="s">
        <v>7</v>
      </c>
      <c r="E491" s="226" t="s">
        <v>8</v>
      </c>
      <c r="F491" s="226" t="s">
        <v>9</v>
      </c>
      <c r="G491" s="226" t="s">
        <v>10</v>
      </c>
      <c r="H491" s="226" t="s">
        <v>11</v>
      </c>
      <c r="I491" s="231" t="s">
        <v>12</v>
      </c>
      <c r="J491" s="229" t="s">
        <v>13</v>
      </c>
      <c r="K491" s="229" t="s">
        <v>14</v>
      </c>
      <c r="L491" s="231" t="s">
        <v>15</v>
      </c>
      <c r="M491" s="226" t="s">
        <v>16</v>
      </c>
      <c r="N491" s="226" t="s">
        <v>17</v>
      </c>
      <c r="O491" s="226" t="s">
        <v>18</v>
      </c>
      <c r="P491" s="220" t="s">
        <v>19</v>
      </c>
      <c r="Q491" s="221"/>
      <c r="R491" s="221"/>
      <c r="S491" s="221"/>
      <c r="T491" s="221"/>
      <c r="U491" s="221"/>
      <c r="V491" s="221"/>
      <c r="W491" s="221"/>
      <c r="X491" s="221"/>
      <c r="Y491" s="221"/>
      <c r="Z491" s="221"/>
      <c r="AA491" s="221"/>
      <c r="AB491" s="222"/>
      <c r="AC491" s="220" t="s">
        <v>20</v>
      </c>
      <c r="AD491" s="221"/>
      <c r="AE491" s="221"/>
      <c r="AF491" s="221"/>
      <c r="AG491" s="221"/>
      <c r="AH491" s="221"/>
      <c r="AI491" s="221"/>
      <c r="AJ491" s="221"/>
      <c r="AK491" s="221"/>
      <c r="AL491" s="221"/>
      <c r="AM491" s="221"/>
      <c r="AN491" s="221"/>
      <c r="AO491" s="222"/>
    </row>
    <row r="492" spans="1:41" x14ac:dyDescent="0.25">
      <c r="A492" s="226"/>
      <c r="B492" s="226"/>
      <c r="C492" s="226"/>
      <c r="D492" s="226"/>
      <c r="E492" s="226"/>
      <c r="F492" s="226"/>
      <c r="G492" s="226"/>
      <c r="H492" s="226"/>
      <c r="I492" s="231"/>
      <c r="J492" s="229"/>
      <c r="K492" s="229"/>
      <c r="L492" s="231"/>
      <c r="M492" s="226"/>
      <c r="N492" s="226"/>
      <c r="O492" s="226"/>
      <c r="P492" s="47" t="s">
        <v>1147</v>
      </c>
      <c r="Q492" s="47" t="s">
        <v>1148</v>
      </c>
      <c r="R492" s="47" t="s">
        <v>1149</v>
      </c>
      <c r="S492" s="47" t="s">
        <v>1150</v>
      </c>
      <c r="T492" s="47" t="s">
        <v>1151</v>
      </c>
      <c r="U492" s="47" t="s">
        <v>1152</v>
      </c>
      <c r="V492" s="47" t="s">
        <v>1153</v>
      </c>
      <c r="W492" s="47" t="s">
        <v>1154</v>
      </c>
      <c r="X492" s="47" t="s">
        <v>1155</v>
      </c>
      <c r="Y492" s="47" t="s">
        <v>1156</v>
      </c>
      <c r="Z492" s="47" t="s">
        <v>1157</v>
      </c>
      <c r="AA492" s="47" t="s">
        <v>1158</v>
      </c>
      <c r="AB492" s="47" t="s">
        <v>21</v>
      </c>
      <c r="AC492" s="47" t="s">
        <v>1147</v>
      </c>
      <c r="AD492" s="47" t="s">
        <v>1148</v>
      </c>
      <c r="AE492" s="47" t="s">
        <v>1149</v>
      </c>
      <c r="AF492" s="47" t="s">
        <v>1150</v>
      </c>
      <c r="AG492" s="47" t="s">
        <v>1151</v>
      </c>
      <c r="AH492" s="47" t="s">
        <v>1152</v>
      </c>
      <c r="AI492" s="47" t="s">
        <v>1153</v>
      </c>
      <c r="AJ492" s="47" t="s">
        <v>1154</v>
      </c>
      <c r="AK492" s="47" t="s">
        <v>1155</v>
      </c>
      <c r="AL492" s="47" t="s">
        <v>1156</v>
      </c>
      <c r="AM492" s="47" t="s">
        <v>1157</v>
      </c>
      <c r="AN492" s="47" t="s">
        <v>1158</v>
      </c>
      <c r="AO492" s="47" t="s">
        <v>21</v>
      </c>
    </row>
    <row r="493" spans="1:41" ht="67.5" x14ac:dyDescent="0.25">
      <c r="A493" s="50" t="s">
        <v>43</v>
      </c>
      <c r="B493" s="48" t="s">
        <v>895</v>
      </c>
      <c r="C493" s="104" t="s">
        <v>896</v>
      </c>
      <c r="D493" s="168" t="s">
        <v>897</v>
      </c>
      <c r="E493" s="54">
        <v>4</v>
      </c>
      <c r="F493" s="52" t="s">
        <v>677</v>
      </c>
      <c r="G493" s="50" t="s">
        <v>793</v>
      </c>
      <c r="H493" s="141" t="s">
        <v>52</v>
      </c>
      <c r="I493" s="55">
        <v>4</v>
      </c>
      <c r="J493" s="61">
        <v>5460.227272727273</v>
      </c>
      <c r="K493" s="56">
        <f>+J493*I493</f>
        <v>21840.909090909092</v>
      </c>
      <c r="L493" s="73" t="s">
        <v>794</v>
      </c>
      <c r="M493" s="74" t="s">
        <v>41</v>
      </c>
      <c r="N493" s="74" t="s">
        <v>898</v>
      </c>
      <c r="O493" s="74" t="s">
        <v>32</v>
      </c>
      <c r="Q493" s="58"/>
      <c r="R493" s="58">
        <v>1</v>
      </c>
      <c r="T493" s="58">
        <v>1</v>
      </c>
      <c r="U493" s="58"/>
      <c r="V493" s="58">
        <v>1</v>
      </c>
      <c r="W493" s="58"/>
      <c r="X493" s="58"/>
      <c r="Y493" s="58">
        <v>1</v>
      </c>
      <c r="Z493" s="58"/>
      <c r="AA493" s="58"/>
      <c r="AB493" s="111">
        <f t="shared" ref="AB493:AB520" si="447">+SUM(P493:AA493)</f>
        <v>4</v>
      </c>
      <c r="AC493" s="60">
        <f t="shared" ref="AC493:AC520" si="448">+P493*J493</f>
        <v>0</v>
      </c>
      <c r="AD493" s="60">
        <f t="shared" ref="AD493:AD520" si="449">+Q493*J493</f>
        <v>0</v>
      </c>
      <c r="AE493" s="60">
        <f t="shared" ref="AE493:AE520" si="450">+R493*J493</f>
        <v>5460.227272727273</v>
      </c>
      <c r="AF493" s="60">
        <f t="shared" ref="AF493:AF520" si="451">+S493*J493</f>
        <v>0</v>
      </c>
      <c r="AG493" s="60">
        <f t="shared" ref="AG493:AG520" si="452">+T493*J493</f>
        <v>5460.227272727273</v>
      </c>
      <c r="AH493" s="60">
        <f t="shared" ref="AH493:AH520" si="453">+U493*J493</f>
        <v>0</v>
      </c>
      <c r="AI493" s="60">
        <f t="shared" ref="AI493:AI520" si="454">+V493*J493</f>
        <v>5460.227272727273</v>
      </c>
      <c r="AJ493" s="60">
        <f t="shared" ref="AJ493:AJ520" si="455">+W493*J493</f>
        <v>0</v>
      </c>
      <c r="AK493" s="60">
        <f t="shared" ref="AK493:AK520" si="456">+X493*J493</f>
        <v>0</v>
      </c>
      <c r="AL493" s="60">
        <f t="shared" ref="AL493:AL520" si="457">+Y493*J493</f>
        <v>5460.227272727273</v>
      </c>
      <c r="AM493" s="60">
        <f t="shared" ref="AM493:AM520" si="458">+Z493*J493</f>
        <v>0</v>
      </c>
      <c r="AN493" s="60">
        <f t="shared" ref="AN493:AN520" si="459">+AA493*J493</f>
        <v>0</v>
      </c>
      <c r="AO493" s="60">
        <f t="shared" ref="AO493:AO520" si="460">SUM(AC493:AN493)</f>
        <v>21840.909090909092</v>
      </c>
    </row>
    <row r="494" spans="1:41" ht="67.5" x14ac:dyDescent="0.25">
      <c r="A494" s="50" t="s">
        <v>43</v>
      </c>
      <c r="B494" s="48" t="s">
        <v>895</v>
      </c>
      <c r="C494" s="104" t="s">
        <v>899</v>
      </c>
      <c r="D494" s="110" t="s">
        <v>900</v>
      </c>
      <c r="E494" s="54">
        <v>1</v>
      </c>
      <c r="F494" s="52" t="s">
        <v>677</v>
      </c>
      <c r="G494" s="50" t="s">
        <v>195</v>
      </c>
      <c r="H494" s="141" t="s">
        <v>52</v>
      </c>
      <c r="I494" s="55">
        <v>120</v>
      </c>
      <c r="J494" s="56">
        <v>212.17951053196956</v>
      </c>
      <c r="K494" s="56">
        <f t="shared" ref="K494:K520" si="461">+J494*I494</f>
        <v>25461.541263836345</v>
      </c>
      <c r="L494" s="73" t="s">
        <v>67</v>
      </c>
      <c r="M494" s="74" t="s">
        <v>41</v>
      </c>
      <c r="N494" s="74" t="s">
        <v>898</v>
      </c>
      <c r="O494" s="74" t="s">
        <v>32</v>
      </c>
      <c r="Q494" s="58"/>
      <c r="R494" s="58">
        <v>120</v>
      </c>
      <c r="T494" s="58"/>
      <c r="U494" s="58"/>
      <c r="V494" s="58"/>
      <c r="W494" s="58"/>
      <c r="X494" s="58"/>
      <c r="Y494" s="58"/>
      <c r="Z494" s="58"/>
      <c r="AA494" s="58"/>
      <c r="AB494" s="111">
        <f t="shared" si="447"/>
        <v>120</v>
      </c>
      <c r="AC494" s="60">
        <f t="shared" si="448"/>
        <v>0</v>
      </c>
      <c r="AD494" s="60">
        <f t="shared" si="449"/>
        <v>0</v>
      </c>
      <c r="AE494" s="60">
        <f t="shared" si="450"/>
        <v>25461.541263836345</v>
      </c>
      <c r="AF494" s="60">
        <f t="shared" si="451"/>
        <v>0</v>
      </c>
      <c r="AG494" s="60">
        <f t="shared" si="452"/>
        <v>0</v>
      </c>
      <c r="AH494" s="60">
        <f t="shared" si="453"/>
        <v>0</v>
      </c>
      <c r="AI494" s="60">
        <f t="shared" si="454"/>
        <v>0</v>
      </c>
      <c r="AJ494" s="60">
        <f t="shared" si="455"/>
        <v>0</v>
      </c>
      <c r="AK494" s="60">
        <f t="shared" si="456"/>
        <v>0</v>
      </c>
      <c r="AL494" s="60">
        <f t="shared" si="457"/>
        <v>0</v>
      </c>
      <c r="AM494" s="60">
        <f t="shared" si="458"/>
        <v>0</v>
      </c>
      <c r="AN494" s="60">
        <f t="shared" si="459"/>
        <v>0</v>
      </c>
      <c r="AO494" s="60">
        <f t="shared" si="460"/>
        <v>25461.541263836345</v>
      </c>
    </row>
    <row r="495" spans="1:41" ht="67.5" x14ac:dyDescent="0.25">
      <c r="A495" s="50" t="s">
        <v>43</v>
      </c>
      <c r="B495" s="48" t="s">
        <v>895</v>
      </c>
      <c r="C495" s="104" t="s">
        <v>901</v>
      </c>
      <c r="D495" s="53" t="s">
        <v>902</v>
      </c>
      <c r="E495" s="54">
        <v>1</v>
      </c>
      <c r="F495" s="52" t="s">
        <v>677</v>
      </c>
      <c r="G495" s="50" t="s">
        <v>112</v>
      </c>
      <c r="H495" s="141" t="s">
        <v>52</v>
      </c>
      <c r="I495" s="55">
        <v>60</v>
      </c>
      <c r="J495" s="61">
        <v>363.73421052631579</v>
      </c>
      <c r="K495" s="56">
        <f t="shared" si="461"/>
        <v>21824.052631578947</v>
      </c>
      <c r="L495" s="98" t="s">
        <v>69</v>
      </c>
      <c r="M495" s="101" t="s">
        <v>41</v>
      </c>
      <c r="N495" s="101" t="s">
        <v>898</v>
      </c>
      <c r="O495" s="101" t="s">
        <v>32</v>
      </c>
      <c r="Q495" s="58"/>
      <c r="R495" s="58">
        <v>60</v>
      </c>
      <c r="T495" s="58"/>
      <c r="U495" s="58"/>
      <c r="V495" s="58"/>
      <c r="W495" s="58"/>
      <c r="X495" s="58"/>
      <c r="Y495" s="58"/>
      <c r="Z495" s="58"/>
      <c r="AA495" s="58"/>
      <c r="AB495" s="111">
        <f t="shared" si="447"/>
        <v>60</v>
      </c>
      <c r="AC495" s="60">
        <f t="shared" si="448"/>
        <v>0</v>
      </c>
      <c r="AD495" s="60">
        <f t="shared" si="449"/>
        <v>0</v>
      </c>
      <c r="AE495" s="60">
        <f t="shared" si="450"/>
        <v>21824.052631578947</v>
      </c>
      <c r="AF495" s="60">
        <f t="shared" si="451"/>
        <v>0</v>
      </c>
      <c r="AG495" s="60">
        <f t="shared" si="452"/>
        <v>0</v>
      </c>
      <c r="AH495" s="60">
        <f t="shared" si="453"/>
        <v>0</v>
      </c>
      <c r="AI495" s="60">
        <f t="shared" si="454"/>
        <v>0</v>
      </c>
      <c r="AJ495" s="60">
        <f t="shared" si="455"/>
        <v>0</v>
      </c>
      <c r="AK495" s="60">
        <f t="shared" si="456"/>
        <v>0</v>
      </c>
      <c r="AL495" s="60">
        <f t="shared" si="457"/>
        <v>0</v>
      </c>
      <c r="AM495" s="60">
        <f t="shared" si="458"/>
        <v>0</v>
      </c>
      <c r="AN495" s="60">
        <f t="shared" si="459"/>
        <v>0</v>
      </c>
      <c r="AO495" s="60">
        <f t="shared" si="460"/>
        <v>21824.052631578947</v>
      </c>
    </row>
    <row r="496" spans="1:41" ht="67.5" x14ac:dyDescent="0.2">
      <c r="A496" s="50" t="s">
        <v>43</v>
      </c>
      <c r="B496" s="48" t="s">
        <v>895</v>
      </c>
      <c r="C496" s="232" t="s">
        <v>903</v>
      </c>
      <c r="D496" s="236" t="s">
        <v>904</v>
      </c>
      <c r="E496" s="54">
        <v>1</v>
      </c>
      <c r="F496" s="54" t="s">
        <v>677</v>
      </c>
      <c r="G496" s="50" t="s">
        <v>688</v>
      </c>
      <c r="H496" s="141" t="s">
        <v>52</v>
      </c>
      <c r="I496" s="55">
        <v>18</v>
      </c>
      <c r="J496" s="56">
        <v>6062.2715650652672</v>
      </c>
      <c r="K496" s="56">
        <f>+J496*I496</f>
        <v>109120.88817117481</v>
      </c>
      <c r="L496" s="113" t="s">
        <v>628</v>
      </c>
      <c r="M496" s="124" t="s">
        <v>41</v>
      </c>
      <c r="N496" s="124" t="s">
        <v>898</v>
      </c>
      <c r="O496" s="124" t="s">
        <v>32</v>
      </c>
      <c r="Q496" s="58"/>
      <c r="R496" s="58"/>
      <c r="T496" s="58">
        <v>18</v>
      </c>
      <c r="U496" s="58"/>
      <c r="V496" s="58"/>
      <c r="W496" s="58"/>
      <c r="X496" s="58"/>
      <c r="Y496" s="58"/>
      <c r="Z496" s="58"/>
      <c r="AA496" s="58"/>
      <c r="AB496" s="111">
        <f t="shared" si="447"/>
        <v>18</v>
      </c>
      <c r="AC496" s="60">
        <f t="shared" si="448"/>
        <v>0</v>
      </c>
      <c r="AD496" s="60">
        <f t="shared" si="449"/>
        <v>0</v>
      </c>
      <c r="AE496" s="60">
        <f t="shared" si="450"/>
        <v>0</v>
      </c>
      <c r="AF496" s="60">
        <f t="shared" si="451"/>
        <v>0</v>
      </c>
      <c r="AG496" s="60">
        <f t="shared" si="452"/>
        <v>109120.88817117481</v>
      </c>
      <c r="AH496" s="60">
        <f t="shared" si="453"/>
        <v>0</v>
      </c>
      <c r="AI496" s="60">
        <f t="shared" si="454"/>
        <v>0</v>
      </c>
      <c r="AJ496" s="60">
        <f t="shared" si="455"/>
        <v>0</v>
      </c>
      <c r="AK496" s="60">
        <f t="shared" si="456"/>
        <v>0</v>
      </c>
      <c r="AL496" s="60">
        <f t="shared" si="457"/>
        <v>0</v>
      </c>
      <c r="AM496" s="60">
        <f t="shared" si="458"/>
        <v>0</v>
      </c>
      <c r="AN496" s="60">
        <f t="shared" si="459"/>
        <v>0</v>
      </c>
      <c r="AO496" s="60">
        <f t="shared" si="460"/>
        <v>109120.88817117481</v>
      </c>
    </row>
    <row r="497" spans="1:41" ht="67.5" x14ac:dyDescent="0.25">
      <c r="A497" s="50" t="s">
        <v>43</v>
      </c>
      <c r="B497" s="48" t="s">
        <v>895</v>
      </c>
      <c r="C497" s="232"/>
      <c r="D497" s="236"/>
      <c r="E497" s="54">
        <v>1</v>
      </c>
      <c r="F497" s="54" t="s">
        <v>677</v>
      </c>
      <c r="G497" s="50" t="s">
        <v>195</v>
      </c>
      <c r="H497" s="141" t="s">
        <v>52</v>
      </c>
      <c r="I497" s="55">
        <v>50</v>
      </c>
      <c r="J497" s="56">
        <v>363.73630376909068</v>
      </c>
      <c r="K497" s="56">
        <f t="shared" si="461"/>
        <v>18186.815188454533</v>
      </c>
      <c r="L497" s="73" t="s">
        <v>67</v>
      </c>
      <c r="M497" s="74" t="s">
        <v>41</v>
      </c>
      <c r="N497" s="74" t="s">
        <v>898</v>
      </c>
      <c r="O497" s="74" t="s">
        <v>32</v>
      </c>
      <c r="Q497" s="58"/>
      <c r="R497" s="58"/>
      <c r="T497" s="58">
        <v>50</v>
      </c>
      <c r="U497" s="58"/>
      <c r="V497" s="58"/>
      <c r="W497" s="58"/>
      <c r="X497" s="58"/>
      <c r="Y497" s="58"/>
      <c r="Z497" s="58"/>
      <c r="AA497" s="58"/>
      <c r="AB497" s="111">
        <f t="shared" si="447"/>
        <v>50</v>
      </c>
      <c r="AC497" s="60">
        <f t="shared" si="448"/>
        <v>0</v>
      </c>
      <c r="AD497" s="60">
        <f t="shared" si="449"/>
        <v>0</v>
      </c>
      <c r="AE497" s="60">
        <f t="shared" si="450"/>
        <v>0</v>
      </c>
      <c r="AF497" s="60">
        <f t="shared" si="451"/>
        <v>0</v>
      </c>
      <c r="AG497" s="60">
        <f t="shared" si="452"/>
        <v>18186.815188454533</v>
      </c>
      <c r="AH497" s="60">
        <f t="shared" si="453"/>
        <v>0</v>
      </c>
      <c r="AI497" s="60">
        <f t="shared" si="454"/>
        <v>0</v>
      </c>
      <c r="AJ497" s="60">
        <f t="shared" si="455"/>
        <v>0</v>
      </c>
      <c r="AK497" s="60">
        <f t="shared" si="456"/>
        <v>0</v>
      </c>
      <c r="AL497" s="60">
        <f t="shared" si="457"/>
        <v>0</v>
      </c>
      <c r="AM497" s="60">
        <f t="shared" si="458"/>
        <v>0</v>
      </c>
      <c r="AN497" s="60">
        <f t="shared" si="459"/>
        <v>0</v>
      </c>
      <c r="AO497" s="60">
        <f t="shared" si="460"/>
        <v>18186.815188454533</v>
      </c>
    </row>
    <row r="498" spans="1:41" ht="67.5" x14ac:dyDescent="0.25">
      <c r="A498" s="50" t="s">
        <v>43</v>
      </c>
      <c r="B498" s="48" t="s">
        <v>895</v>
      </c>
      <c r="C498" s="232"/>
      <c r="D498" s="236"/>
      <c r="E498" s="54">
        <v>1</v>
      </c>
      <c r="F498" s="54" t="s">
        <v>677</v>
      </c>
      <c r="G498" s="50" t="s">
        <v>84</v>
      </c>
      <c r="H498" s="141" t="s">
        <v>52</v>
      </c>
      <c r="I498" s="55">
        <v>1</v>
      </c>
      <c r="J498" s="56">
        <v>83356.240701381568</v>
      </c>
      <c r="K498" s="56">
        <v>83356.240701381568</v>
      </c>
      <c r="L498" s="98" t="s">
        <v>67</v>
      </c>
      <c r="M498" s="74" t="s">
        <v>41</v>
      </c>
      <c r="N498" s="74" t="s">
        <v>898</v>
      </c>
      <c r="O498" s="74" t="s">
        <v>32</v>
      </c>
      <c r="Q498" s="58"/>
      <c r="R498" s="58"/>
      <c r="T498" s="58">
        <v>1</v>
      </c>
      <c r="U498" s="58"/>
      <c r="V498" s="58"/>
      <c r="W498" s="58"/>
      <c r="X498" s="58"/>
      <c r="Y498" s="58"/>
      <c r="Z498" s="58"/>
      <c r="AA498" s="58"/>
      <c r="AB498" s="111">
        <f t="shared" si="447"/>
        <v>1</v>
      </c>
      <c r="AC498" s="60">
        <f t="shared" si="448"/>
        <v>0</v>
      </c>
      <c r="AD498" s="60">
        <f t="shared" si="449"/>
        <v>0</v>
      </c>
      <c r="AE498" s="60">
        <f t="shared" si="450"/>
        <v>0</v>
      </c>
      <c r="AF498" s="60">
        <f t="shared" si="451"/>
        <v>0</v>
      </c>
      <c r="AG498" s="60">
        <f t="shared" si="452"/>
        <v>83356.240701381568</v>
      </c>
      <c r="AH498" s="60">
        <f t="shared" si="453"/>
        <v>0</v>
      </c>
      <c r="AI498" s="60">
        <f t="shared" si="454"/>
        <v>0</v>
      </c>
      <c r="AJ498" s="60">
        <f t="shared" si="455"/>
        <v>0</v>
      </c>
      <c r="AK498" s="60">
        <f t="shared" si="456"/>
        <v>0</v>
      </c>
      <c r="AL498" s="60">
        <f t="shared" si="457"/>
        <v>0</v>
      </c>
      <c r="AM498" s="60">
        <f t="shared" si="458"/>
        <v>0</v>
      </c>
      <c r="AN498" s="60">
        <f t="shared" si="459"/>
        <v>0</v>
      </c>
      <c r="AO498" s="60">
        <f t="shared" si="460"/>
        <v>83356.240701381568</v>
      </c>
    </row>
    <row r="499" spans="1:41" ht="67.5" x14ac:dyDescent="0.2">
      <c r="A499" s="50" t="s">
        <v>43</v>
      </c>
      <c r="B499" s="48" t="s">
        <v>895</v>
      </c>
      <c r="C499" s="233" t="s">
        <v>905</v>
      </c>
      <c r="D499" s="237" t="s">
        <v>906</v>
      </c>
      <c r="E499" s="54">
        <v>1</v>
      </c>
      <c r="F499" s="54" t="s">
        <v>677</v>
      </c>
      <c r="G499" s="50" t="s">
        <v>688</v>
      </c>
      <c r="H499" s="141" t="s">
        <v>52</v>
      </c>
      <c r="I499" s="55">
        <v>50</v>
      </c>
      <c r="J499" s="56">
        <v>4849.8172520522139</v>
      </c>
      <c r="K499" s="56">
        <f>+J499*I499</f>
        <v>242490.86260261069</v>
      </c>
      <c r="L499" s="113" t="s">
        <v>628</v>
      </c>
      <c r="M499" s="124" t="s">
        <v>41</v>
      </c>
      <c r="N499" s="124" t="s">
        <v>898</v>
      </c>
      <c r="O499" s="124" t="s">
        <v>32</v>
      </c>
      <c r="Q499" s="58"/>
      <c r="R499" s="58"/>
      <c r="T499" s="58">
        <v>50</v>
      </c>
      <c r="U499" s="58"/>
      <c r="V499" s="58"/>
      <c r="W499" s="58"/>
      <c r="X499" s="58"/>
      <c r="Y499" s="58"/>
      <c r="Z499" s="58"/>
      <c r="AA499" s="58"/>
      <c r="AB499" s="111">
        <f t="shared" si="447"/>
        <v>50</v>
      </c>
      <c r="AC499" s="60">
        <f t="shared" si="448"/>
        <v>0</v>
      </c>
      <c r="AD499" s="60">
        <f t="shared" si="449"/>
        <v>0</v>
      </c>
      <c r="AE499" s="60">
        <f t="shared" si="450"/>
        <v>0</v>
      </c>
      <c r="AF499" s="60">
        <f t="shared" si="451"/>
        <v>0</v>
      </c>
      <c r="AG499" s="60">
        <f t="shared" si="452"/>
        <v>242490.86260261069</v>
      </c>
      <c r="AH499" s="60">
        <f t="shared" si="453"/>
        <v>0</v>
      </c>
      <c r="AI499" s="60">
        <f t="shared" si="454"/>
        <v>0</v>
      </c>
      <c r="AJ499" s="60">
        <f t="shared" si="455"/>
        <v>0</v>
      </c>
      <c r="AK499" s="60">
        <f t="shared" si="456"/>
        <v>0</v>
      </c>
      <c r="AL499" s="60">
        <f t="shared" si="457"/>
        <v>0</v>
      </c>
      <c r="AM499" s="60">
        <f t="shared" si="458"/>
        <v>0</v>
      </c>
      <c r="AN499" s="60">
        <f t="shared" si="459"/>
        <v>0</v>
      </c>
      <c r="AO499" s="60">
        <f t="shared" si="460"/>
        <v>242490.86260261069</v>
      </c>
    </row>
    <row r="500" spans="1:41" ht="67.5" x14ac:dyDescent="0.2">
      <c r="A500" s="50" t="s">
        <v>43</v>
      </c>
      <c r="B500" s="48" t="s">
        <v>895</v>
      </c>
      <c r="C500" s="233"/>
      <c r="D500" s="237"/>
      <c r="E500" s="54">
        <v>1</v>
      </c>
      <c r="F500" s="54" t="s">
        <v>677</v>
      </c>
      <c r="G500" s="50" t="s">
        <v>907</v>
      </c>
      <c r="H500" s="141" t="s">
        <v>52</v>
      </c>
      <c r="I500" s="55">
        <v>50</v>
      </c>
      <c r="J500" s="56">
        <v>909.34070464767603</v>
      </c>
      <c r="K500" s="56">
        <f t="shared" si="461"/>
        <v>45467.035232383801</v>
      </c>
      <c r="L500" s="99" t="s">
        <v>111</v>
      </c>
      <c r="M500" s="99" t="s">
        <v>41</v>
      </c>
      <c r="N500" s="124" t="s">
        <v>898</v>
      </c>
      <c r="O500" s="99" t="s">
        <v>32</v>
      </c>
      <c r="Q500" s="58"/>
      <c r="R500" s="58"/>
      <c r="T500" s="58">
        <v>50</v>
      </c>
      <c r="U500" s="58"/>
      <c r="V500" s="58"/>
      <c r="W500" s="58"/>
      <c r="X500" s="58"/>
      <c r="Y500" s="58"/>
      <c r="Z500" s="58"/>
      <c r="AA500" s="58"/>
      <c r="AB500" s="111">
        <f t="shared" si="447"/>
        <v>50</v>
      </c>
      <c r="AC500" s="60">
        <f t="shared" si="448"/>
        <v>0</v>
      </c>
      <c r="AD500" s="60">
        <f t="shared" si="449"/>
        <v>0</v>
      </c>
      <c r="AE500" s="60">
        <f t="shared" si="450"/>
        <v>0</v>
      </c>
      <c r="AF500" s="60">
        <f t="shared" si="451"/>
        <v>0</v>
      </c>
      <c r="AG500" s="60">
        <f t="shared" si="452"/>
        <v>45467.035232383801</v>
      </c>
      <c r="AH500" s="60">
        <f t="shared" si="453"/>
        <v>0</v>
      </c>
      <c r="AI500" s="60">
        <f t="shared" si="454"/>
        <v>0</v>
      </c>
      <c r="AJ500" s="60">
        <f t="shared" si="455"/>
        <v>0</v>
      </c>
      <c r="AK500" s="60">
        <f t="shared" si="456"/>
        <v>0</v>
      </c>
      <c r="AL500" s="60">
        <f t="shared" si="457"/>
        <v>0</v>
      </c>
      <c r="AM500" s="60">
        <f t="shared" si="458"/>
        <v>0</v>
      </c>
      <c r="AN500" s="60">
        <f t="shared" si="459"/>
        <v>0</v>
      </c>
      <c r="AO500" s="60">
        <f t="shared" si="460"/>
        <v>45467.035232383801</v>
      </c>
    </row>
    <row r="501" spans="1:41" ht="67.5" x14ac:dyDescent="0.25">
      <c r="A501" s="50" t="s">
        <v>43</v>
      </c>
      <c r="B501" s="48" t="s">
        <v>895</v>
      </c>
      <c r="C501" s="233"/>
      <c r="D501" s="237"/>
      <c r="E501" s="54">
        <v>1</v>
      </c>
      <c r="F501" s="54" t="s">
        <v>677</v>
      </c>
      <c r="G501" s="50" t="s">
        <v>195</v>
      </c>
      <c r="H501" s="141" t="s">
        <v>52</v>
      </c>
      <c r="I501" s="55">
        <v>80</v>
      </c>
      <c r="J501" s="56">
        <v>363.73630376909063</v>
      </c>
      <c r="K501" s="56">
        <f t="shared" si="461"/>
        <v>29098.904301527251</v>
      </c>
      <c r="L501" s="73" t="s">
        <v>67</v>
      </c>
      <c r="M501" s="74" t="s">
        <v>41</v>
      </c>
      <c r="N501" s="74" t="s">
        <v>898</v>
      </c>
      <c r="O501" s="74" t="s">
        <v>32</v>
      </c>
      <c r="Q501" s="58"/>
      <c r="R501" s="58"/>
      <c r="T501" s="58">
        <v>80</v>
      </c>
      <c r="U501" s="58"/>
      <c r="V501" s="58"/>
      <c r="W501" s="58"/>
      <c r="X501" s="58"/>
      <c r="Y501" s="58"/>
      <c r="Z501" s="58"/>
      <c r="AA501" s="58"/>
      <c r="AB501" s="111">
        <f t="shared" si="447"/>
        <v>80</v>
      </c>
      <c r="AC501" s="60">
        <f t="shared" si="448"/>
        <v>0</v>
      </c>
      <c r="AD501" s="60">
        <f t="shared" si="449"/>
        <v>0</v>
      </c>
      <c r="AE501" s="60">
        <f t="shared" si="450"/>
        <v>0</v>
      </c>
      <c r="AF501" s="60">
        <f t="shared" si="451"/>
        <v>0</v>
      </c>
      <c r="AG501" s="60">
        <f t="shared" si="452"/>
        <v>29098.904301527251</v>
      </c>
      <c r="AH501" s="60">
        <f t="shared" si="453"/>
        <v>0</v>
      </c>
      <c r="AI501" s="60">
        <f t="shared" si="454"/>
        <v>0</v>
      </c>
      <c r="AJ501" s="60">
        <f t="shared" si="455"/>
        <v>0</v>
      </c>
      <c r="AK501" s="60">
        <f t="shared" si="456"/>
        <v>0</v>
      </c>
      <c r="AL501" s="60">
        <f t="shared" si="457"/>
        <v>0</v>
      </c>
      <c r="AM501" s="60">
        <f t="shared" si="458"/>
        <v>0</v>
      </c>
      <c r="AN501" s="60">
        <f t="shared" si="459"/>
        <v>0</v>
      </c>
      <c r="AO501" s="60">
        <f t="shared" si="460"/>
        <v>29098.904301527251</v>
      </c>
    </row>
    <row r="502" spans="1:41" ht="67.5" x14ac:dyDescent="0.2">
      <c r="A502" s="50" t="s">
        <v>43</v>
      </c>
      <c r="B502" s="48" t="s">
        <v>895</v>
      </c>
      <c r="C502" s="233" t="s">
        <v>908</v>
      </c>
      <c r="D502" s="234" t="s">
        <v>909</v>
      </c>
      <c r="E502" s="54">
        <v>1</v>
      </c>
      <c r="F502" s="54" t="s">
        <v>677</v>
      </c>
      <c r="G502" s="50" t="s">
        <v>688</v>
      </c>
      <c r="H502" s="141" t="s">
        <v>52</v>
      </c>
      <c r="I502" s="55">
        <v>50</v>
      </c>
      <c r="J502" s="56">
        <v>3031.1357825326336</v>
      </c>
      <c r="K502" s="56">
        <f t="shared" si="461"/>
        <v>151556.78912663169</v>
      </c>
      <c r="L502" s="113" t="s">
        <v>628</v>
      </c>
      <c r="M502" s="124" t="s">
        <v>41</v>
      </c>
      <c r="N502" s="124" t="s">
        <v>898</v>
      </c>
      <c r="O502" s="124" t="s">
        <v>32</v>
      </c>
      <c r="Q502" s="58"/>
      <c r="R502" s="58"/>
      <c r="T502" s="58"/>
      <c r="U502" s="58"/>
      <c r="V502" s="58">
        <v>50</v>
      </c>
      <c r="W502" s="58"/>
      <c r="X502" s="58"/>
      <c r="Y502" s="58"/>
      <c r="Z502" s="58"/>
      <c r="AA502" s="58"/>
      <c r="AB502" s="111">
        <f t="shared" si="447"/>
        <v>50</v>
      </c>
      <c r="AC502" s="60">
        <f t="shared" si="448"/>
        <v>0</v>
      </c>
      <c r="AD502" s="60">
        <f t="shared" si="449"/>
        <v>0</v>
      </c>
      <c r="AE502" s="60">
        <f t="shared" si="450"/>
        <v>0</v>
      </c>
      <c r="AF502" s="60">
        <f t="shared" si="451"/>
        <v>0</v>
      </c>
      <c r="AG502" s="60">
        <f t="shared" si="452"/>
        <v>0</v>
      </c>
      <c r="AH502" s="60">
        <f t="shared" si="453"/>
        <v>0</v>
      </c>
      <c r="AI502" s="60">
        <f t="shared" si="454"/>
        <v>151556.78912663169</v>
      </c>
      <c r="AJ502" s="60">
        <f t="shared" si="455"/>
        <v>0</v>
      </c>
      <c r="AK502" s="60">
        <f t="shared" si="456"/>
        <v>0</v>
      </c>
      <c r="AL502" s="60">
        <f t="shared" si="457"/>
        <v>0</v>
      </c>
      <c r="AM502" s="60">
        <f t="shared" si="458"/>
        <v>0</v>
      </c>
      <c r="AN502" s="60">
        <f t="shared" si="459"/>
        <v>0</v>
      </c>
      <c r="AO502" s="60">
        <f t="shared" si="460"/>
        <v>151556.78912663169</v>
      </c>
    </row>
    <row r="503" spans="1:41" ht="67.5" x14ac:dyDescent="0.25">
      <c r="A503" s="50" t="s">
        <v>43</v>
      </c>
      <c r="B503" s="48" t="s">
        <v>895</v>
      </c>
      <c r="C503" s="233"/>
      <c r="D503" s="234"/>
      <c r="E503" s="54">
        <v>1</v>
      </c>
      <c r="F503" s="54" t="s">
        <v>677</v>
      </c>
      <c r="G503" s="50" t="s">
        <v>112</v>
      </c>
      <c r="H503" s="141" t="s">
        <v>52</v>
      </c>
      <c r="I503" s="55">
        <v>50</v>
      </c>
      <c r="J503" s="61">
        <v>484.97894736842107</v>
      </c>
      <c r="K503" s="56">
        <f t="shared" si="461"/>
        <v>24248.947368421053</v>
      </c>
      <c r="L503" s="98" t="s">
        <v>69</v>
      </c>
      <c r="M503" s="101" t="s">
        <v>41</v>
      </c>
      <c r="N503" s="101" t="s">
        <v>898</v>
      </c>
      <c r="O503" s="101" t="s">
        <v>32</v>
      </c>
      <c r="Q503" s="58"/>
      <c r="R503" s="58"/>
      <c r="T503" s="58"/>
      <c r="U503" s="58"/>
      <c r="V503" s="58">
        <v>50</v>
      </c>
      <c r="W503" s="58"/>
      <c r="X503" s="58"/>
      <c r="Y503" s="58"/>
      <c r="Z503" s="58"/>
      <c r="AA503" s="58"/>
      <c r="AB503" s="111">
        <f t="shared" si="447"/>
        <v>50</v>
      </c>
      <c r="AC503" s="60">
        <f t="shared" si="448"/>
        <v>0</v>
      </c>
      <c r="AD503" s="60">
        <f t="shared" si="449"/>
        <v>0</v>
      </c>
      <c r="AE503" s="60">
        <f t="shared" si="450"/>
        <v>0</v>
      </c>
      <c r="AF503" s="60">
        <f t="shared" si="451"/>
        <v>0</v>
      </c>
      <c r="AG503" s="60">
        <f t="shared" si="452"/>
        <v>0</v>
      </c>
      <c r="AH503" s="60">
        <f t="shared" si="453"/>
        <v>0</v>
      </c>
      <c r="AI503" s="60">
        <f t="shared" si="454"/>
        <v>24248.947368421053</v>
      </c>
      <c r="AJ503" s="60">
        <f t="shared" si="455"/>
        <v>0</v>
      </c>
      <c r="AK503" s="60">
        <f t="shared" si="456"/>
        <v>0</v>
      </c>
      <c r="AL503" s="60">
        <f t="shared" si="457"/>
        <v>0</v>
      </c>
      <c r="AM503" s="60">
        <f t="shared" si="458"/>
        <v>0</v>
      </c>
      <c r="AN503" s="60">
        <f t="shared" si="459"/>
        <v>0</v>
      </c>
      <c r="AO503" s="60">
        <f t="shared" si="460"/>
        <v>24248.947368421053</v>
      </c>
    </row>
    <row r="504" spans="1:41" ht="67.5" x14ac:dyDescent="0.25">
      <c r="A504" s="50" t="s">
        <v>43</v>
      </c>
      <c r="B504" s="48" t="s">
        <v>895</v>
      </c>
      <c r="C504" s="233"/>
      <c r="D504" s="234"/>
      <c r="E504" s="54">
        <v>1</v>
      </c>
      <c r="F504" s="54" t="s">
        <v>677</v>
      </c>
      <c r="G504" s="50" t="s">
        <v>195</v>
      </c>
      <c r="H504" s="141" t="s">
        <v>52</v>
      </c>
      <c r="I504" s="55">
        <v>80</v>
      </c>
      <c r="J504" s="56">
        <v>363.73630376909063</v>
      </c>
      <c r="K504" s="56">
        <f t="shared" si="461"/>
        <v>29098.904301527251</v>
      </c>
      <c r="L504" s="73" t="s">
        <v>67</v>
      </c>
      <c r="M504" s="74" t="s">
        <v>41</v>
      </c>
      <c r="N504" s="74" t="s">
        <v>898</v>
      </c>
      <c r="O504" s="74" t="s">
        <v>32</v>
      </c>
      <c r="Q504" s="58"/>
      <c r="R504" s="58"/>
      <c r="T504" s="58"/>
      <c r="U504" s="58"/>
      <c r="V504" s="58">
        <v>80</v>
      </c>
      <c r="W504" s="58"/>
      <c r="X504" s="58"/>
      <c r="Y504" s="58"/>
      <c r="Z504" s="58"/>
      <c r="AA504" s="58"/>
      <c r="AB504" s="111">
        <f t="shared" si="447"/>
        <v>80</v>
      </c>
      <c r="AC504" s="60">
        <f t="shared" si="448"/>
        <v>0</v>
      </c>
      <c r="AD504" s="60">
        <f t="shared" si="449"/>
        <v>0</v>
      </c>
      <c r="AE504" s="60">
        <f t="shared" si="450"/>
        <v>0</v>
      </c>
      <c r="AF504" s="60">
        <f t="shared" si="451"/>
        <v>0</v>
      </c>
      <c r="AG504" s="60">
        <f t="shared" si="452"/>
        <v>0</v>
      </c>
      <c r="AH504" s="60">
        <f t="shared" si="453"/>
        <v>0</v>
      </c>
      <c r="AI504" s="60">
        <f t="shared" si="454"/>
        <v>29098.904301527251</v>
      </c>
      <c r="AJ504" s="60">
        <f t="shared" si="455"/>
        <v>0</v>
      </c>
      <c r="AK504" s="60">
        <f t="shared" si="456"/>
        <v>0</v>
      </c>
      <c r="AL504" s="60">
        <f t="shared" si="457"/>
        <v>0</v>
      </c>
      <c r="AM504" s="60">
        <f t="shared" si="458"/>
        <v>0</v>
      </c>
      <c r="AN504" s="60">
        <f t="shared" si="459"/>
        <v>0</v>
      </c>
      <c r="AO504" s="60">
        <f t="shared" si="460"/>
        <v>29098.904301527251</v>
      </c>
    </row>
    <row r="505" spans="1:41" ht="67.5" x14ac:dyDescent="0.25">
      <c r="A505" s="50" t="s">
        <v>43</v>
      </c>
      <c r="B505" s="48" t="s">
        <v>895</v>
      </c>
      <c r="C505" s="235" t="s">
        <v>910</v>
      </c>
      <c r="D505" s="234" t="s">
        <v>911</v>
      </c>
      <c r="E505" s="54">
        <v>1</v>
      </c>
      <c r="F505" s="54" t="s">
        <v>677</v>
      </c>
      <c r="G505" s="76" t="s">
        <v>912</v>
      </c>
      <c r="H505" s="54" t="s">
        <v>28</v>
      </c>
      <c r="I505" s="55">
        <v>1</v>
      </c>
      <c r="J505" s="153">
        <v>342758.9788289257</v>
      </c>
      <c r="K505" s="56">
        <v>342758.9788289257</v>
      </c>
      <c r="L505" s="73" t="s">
        <v>67</v>
      </c>
      <c r="M505" s="74" t="s">
        <v>41</v>
      </c>
      <c r="N505" s="74" t="s">
        <v>898</v>
      </c>
      <c r="O505" s="74" t="s">
        <v>32</v>
      </c>
      <c r="Q505" s="58"/>
      <c r="R505" s="58"/>
      <c r="T505" s="58"/>
      <c r="U505" s="58"/>
      <c r="V505" s="58"/>
      <c r="W505" s="58"/>
      <c r="X505" s="58"/>
      <c r="Y505" s="58">
        <v>1</v>
      </c>
      <c r="Z505" s="58"/>
      <c r="AA505" s="58"/>
      <c r="AB505" s="111">
        <f t="shared" si="447"/>
        <v>1</v>
      </c>
      <c r="AC505" s="60">
        <f t="shared" si="448"/>
        <v>0</v>
      </c>
      <c r="AD505" s="60">
        <f t="shared" si="449"/>
        <v>0</v>
      </c>
      <c r="AE505" s="60">
        <f t="shared" si="450"/>
        <v>0</v>
      </c>
      <c r="AF505" s="60">
        <f t="shared" si="451"/>
        <v>0</v>
      </c>
      <c r="AG505" s="60">
        <f t="shared" si="452"/>
        <v>0</v>
      </c>
      <c r="AH505" s="60">
        <f t="shared" si="453"/>
        <v>0</v>
      </c>
      <c r="AI505" s="60">
        <f t="shared" si="454"/>
        <v>0</v>
      </c>
      <c r="AJ505" s="60">
        <f t="shared" si="455"/>
        <v>0</v>
      </c>
      <c r="AK505" s="60">
        <f t="shared" si="456"/>
        <v>0</v>
      </c>
      <c r="AL505" s="60">
        <f t="shared" si="457"/>
        <v>342758.9788289257</v>
      </c>
      <c r="AM505" s="60">
        <f t="shared" si="458"/>
        <v>0</v>
      </c>
      <c r="AN505" s="60">
        <f t="shared" si="459"/>
        <v>0</v>
      </c>
      <c r="AO505" s="60">
        <f t="shared" si="460"/>
        <v>342758.9788289257</v>
      </c>
    </row>
    <row r="506" spans="1:41" ht="67.5" x14ac:dyDescent="0.25">
      <c r="A506" s="50" t="s">
        <v>43</v>
      </c>
      <c r="B506" s="48" t="s">
        <v>895</v>
      </c>
      <c r="C506" s="235"/>
      <c r="D506" s="234"/>
      <c r="E506" s="54">
        <v>1</v>
      </c>
      <c r="F506" s="54" t="s">
        <v>677</v>
      </c>
      <c r="G506" s="50" t="s">
        <v>108</v>
      </c>
      <c r="H506" s="141" t="s">
        <v>52</v>
      </c>
      <c r="I506" s="55">
        <v>1</v>
      </c>
      <c r="J506" s="56">
        <v>15155.678802313712</v>
      </c>
      <c r="K506" s="56">
        <f t="shared" si="461"/>
        <v>15155.678802313712</v>
      </c>
      <c r="L506" s="100" t="s">
        <v>48</v>
      </c>
      <c r="M506" s="99" t="s">
        <v>41</v>
      </c>
      <c r="N506" s="99" t="s">
        <v>898</v>
      </c>
      <c r="O506" s="99" t="s">
        <v>32</v>
      </c>
      <c r="Q506" s="58"/>
      <c r="R506" s="58"/>
      <c r="T506" s="58"/>
      <c r="U506" s="58"/>
      <c r="V506" s="58"/>
      <c r="W506" s="58"/>
      <c r="X506" s="58"/>
      <c r="Y506" s="58">
        <v>1</v>
      </c>
      <c r="Z506" s="58"/>
      <c r="AA506" s="58"/>
      <c r="AB506" s="111">
        <f t="shared" si="447"/>
        <v>1</v>
      </c>
      <c r="AC506" s="60">
        <f t="shared" si="448"/>
        <v>0</v>
      </c>
      <c r="AD506" s="60">
        <f t="shared" si="449"/>
        <v>0</v>
      </c>
      <c r="AE506" s="60">
        <f t="shared" si="450"/>
        <v>0</v>
      </c>
      <c r="AF506" s="60">
        <f t="shared" si="451"/>
        <v>0</v>
      </c>
      <c r="AG506" s="60">
        <f t="shared" si="452"/>
        <v>0</v>
      </c>
      <c r="AH506" s="60">
        <f t="shared" si="453"/>
        <v>0</v>
      </c>
      <c r="AI506" s="60">
        <f t="shared" si="454"/>
        <v>0</v>
      </c>
      <c r="AJ506" s="60">
        <f t="shared" si="455"/>
        <v>0</v>
      </c>
      <c r="AK506" s="60">
        <f t="shared" si="456"/>
        <v>0</v>
      </c>
      <c r="AL506" s="60">
        <f t="shared" si="457"/>
        <v>15155.678802313712</v>
      </c>
      <c r="AM506" s="60">
        <f t="shared" si="458"/>
        <v>0</v>
      </c>
      <c r="AN506" s="60">
        <f t="shared" si="459"/>
        <v>0</v>
      </c>
      <c r="AO506" s="60">
        <f t="shared" si="460"/>
        <v>15155.678802313712</v>
      </c>
    </row>
    <row r="507" spans="1:41" ht="67.5" x14ac:dyDescent="0.25">
      <c r="A507" s="50" t="s">
        <v>43</v>
      </c>
      <c r="B507" s="48" t="s">
        <v>895</v>
      </c>
      <c r="C507" s="235"/>
      <c r="D507" s="234"/>
      <c r="E507" s="54">
        <v>115</v>
      </c>
      <c r="F507" s="54" t="s">
        <v>677</v>
      </c>
      <c r="G507" s="50" t="s">
        <v>154</v>
      </c>
      <c r="H507" s="141" t="s">
        <v>52</v>
      </c>
      <c r="I507" s="55">
        <v>120</v>
      </c>
      <c r="J507" s="61">
        <v>424.35875053487382</v>
      </c>
      <c r="K507" s="56">
        <f t="shared" si="461"/>
        <v>50923.050064184856</v>
      </c>
      <c r="L507" s="73" t="s">
        <v>155</v>
      </c>
      <c r="M507" s="99" t="s">
        <v>41</v>
      </c>
      <c r="N507" s="99" t="s">
        <v>898</v>
      </c>
      <c r="O507" s="99" t="s">
        <v>32</v>
      </c>
      <c r="Q507" s="58"/>
      <c r="R507" s="58"/>
      <c r="T507" s="58"/>
      <c r="U507" s="58"/>
      <c r="V507" s="58"/>
      <c r="W507" s="58"/>
      <c r="X507" s="58"/>
      <c r="Y507" s="58">
        <v>120</v>
      </c>
      <c r="Z507" s="58"/>
      <c r="AA507" s="58"/>
      <c r="AB507" s="111">
        <f t="shared" si="447"/>
        <v>120</v>
      </c>
      <c r="AC507" s="60">
        <f t="shared" si="448"/>
        <v>0</v>
      </c>
      <c r="AD507" s="60">
        <f t="shared" si="449"/>
        <v>0</v>
      </c>
      <c r="AE507" s="60">
        <f t="shared" si="450"/>
        <v>0</v>
      </c>
      <c r="AF507" s="60">
        <f t="shared" si="451"/>
        <v>0</v>
      </c>
      <c r="AG507" s="60">
        <f t="shared" si="452"/>
        <v>0</v>
      </c>
      <c r="AH507" s="60">
        <f t="shared" si="453"/>
        <v>0</v>
      </c>
      <c r="AI507" s="60">
        <f t="shared" si="454"/>
        <v>0</v>
      </c>
      <c r="AJ507" s="60">
        <f t="shared" si="455"/>
        <v>0</v>
      </c>
      <c r="AK507" s="60">
        <f t="shared" si="456"/>
        <v>0</v>
      </c>
      <c r="AL507" s="60">
        <f t="shared" si="457"/>
        <v>50923.050064184856</v>
      </c>
      <c r="AM507" s="60">
        <f t="shared" si="458"/>
        <v>0</v>
      </c>
      <c r="AN507" s="60">
        <f t="shared" si="459"/>
        <v>0</v>
      </c>
      <c r="AO507" s="60">
        <f t="shared" si="460"/>
        <v>50923.050064184856</v>
      </c>
    </row>
    <row r="508" spans="1:41" ht="67.5" x14ac:dyDescent="0.25">
      <c r="A508" s="50" t="s">
        <v>43</v>
      </c>
      <c r="B508" s="48" t="s">
        <v>895</v>
      </c>
      <c r="C508" s="104" t="s">
        <v>913</v>
      </c>
      <c r="D508" s="169" t="s">
        <v>914</v>
      </c>
      <c r="E508" s="54">
        <v>4</v>
      </c>
      <c r="F508" s="52" t="s">
        <v>677</v>
      </c>
      <c r="G508" s="50" t="s">
        <v>195</v>
      </c>
      <c r="H508" s="141" t="s">
        <v>52</v>
      </c>
      <c r="I508" s="55">
        <v>4</v>
      </c>
      <c r="J508" s="56">
        <v>1818.6815188454532</v>
      </c>
      <c r="K508" s="56">
        <f t="shared" si="461"/>
        <v>7274.7260753818127</v>
      </c>
      <c r="L508" s="73" t="s">
        <v>67</v>
      </c>
      <c r="M508" s="74" t="s">
        <v>41</v>
      </c>
      <c r="N508" s="74" t="s">
        <v>898</v>
      </c>
      <c r="O508" s="74" t="s">
        <v>32</v>
      </c>
      <c r="Q508" s="58"/>
      <c r="R508" s="58">
        <v>1</v>
      </c>
      <c r="T508" s="58">
        <v>1</v>
      </c>
      <c r="U508" s="58"/>
      <c r="V508" s="58">
        <v>1</v>
      </c>
      <c r="W508" s="58"/>
      <c r="X508" s="58"/>
      <c r="Y508" s="58">
        <v>1</v>
      </c>
      <c r="Z508" s="58"/>
      <c r="AA508" s="58"/>
      <c r="AB508" s="111">
        <f t="shared" si="447"/>
        <v>4</v>
      </c>
      <c r="AC508" s="60">
        <f t="shared" si="448"/>
        <v>0</v>
      </c>
      <c r="AD508" s="60">
        <f t="shared" si="449"/>
        <v>0</v>
      </c>
      <c r="AE508" s="60">
        <f t="shared" si="450"/>
        <v>1818.6815188454532</v>
      </c>
      <c r="AF508" s="60">
        <f t="shared" si="451"/>
        <v>0</v>
      </c>
      <c r="AG508" s="60">
        <f t="shared" si="452"/>
        <v>1818.6815188454532</v>
      </c>
      <c r="AH508" s="60">
        <f t="shared" si="453"/>
        <v>0</v>
      </c>
      <c r="AI508" s="60">
        <f t="shared" si="454"/>
        <v>1818.6815188454532</v>
      </c>
      <c r="AJ508" s="60">
        <f t="shared" si="455"/>
        <v>0</v>
      </c>
      <c r="AK508" s="60">
        <f t="shared" si="456"/>
        <v>0</v>
      </c>
      <c r="AL508" s="60">
        <f t="shared" si="457"/>
        <v>1818.6815188454532</v>
      </c>
      <c r="AM508" s="60">
        <f t="shared" si="458"/>
        <v>0</v>
      </c>
      <c r="AN508" s="60">
        <f t="shared" si="459"/>
        <v>0</v>
      </c>
      <c r="AO508" s="60">
        <f t="shared" si="460"/>
        <v>7274.7260753818127</v>
      </c>
    </row>
    <row r="509" spans="1:41" ht="67.5" x14ac:dyDescent="0.2">
      <c r="A509" s="50" t="s">
        <v>43</v>
      </c>
      <c r="B509" s="48" t="s">
        <v>895</v>
      </c>
      <c r="C509" s="104" t="s">
        <v>915</v>
      </c>
      <c r="D509" s="50" t="s">
        <v>916</v>
      </c>
      <c r="E509" s="54">
        <v>55</v>
      </c>
      <c r="F509" s="52" t="s">
        <v>677</v>
      </c>
      <c r="G509" s="50" t="s">
        <v>688</v>
      </c>
      <c r="H509" s="141" t="s">
        <v>52</v>
      </c>
      <c r="I509" s="55">
        <v>55</v>
      </c>
      <c r="J509" s="56">
        <v>3031.1357825326336</v>
      </c>
      <c r="K509" s="56">
        <f t="shared" si="461"/>
        <v>166712.46803929485</v>
      </c>
      <c r="L509" s="113" t="s">
        <v>628</v>
      </c>
      <c r="M509" s="124" t="s">
        <v>41</v>
      </c>
      <c r="N509" s="124" t="s">
        <v>898</v>
      </c>
      <c r="O509" s="124" t="s">
        <v>32</v>
      </c>
      <c r="Q509" s="58"/>
      <c r="R509" s="58"/>
      <c r="T509" s="58"/>
      <c r="U509" s="58"/>
      <c r="V509" s="58">
        <v>55</v>
      </c>
      <c r="W509" s="58"/>
      <c r="X509" s="58"/>
      <c r="Y509" s="58"/>
      <c r="Z509" s="58"/>
      <c r="AA509" s="58"/>
      <c r="AB509" s="111">
        <f t="shared" si="447"/>
        <v>55</v>
      </c>
      <c r="AC509" s="60">
        <f t="shared" si="448"/>
        <v>0</v>
      </c>
      <c r="AD509" s="60">
        <f t="shared" si="449"/>
        <v>0</v>
      </c>
      <c r="AE509" s="60">
        <f t="shared" si="450"/>
        <v>0</v>
      </c>
      <c r="AF509" s="60">
        <f t="shared" si="451"/>
        <v>0</v>
      </c>
      <c r="AG509" s="60">
        <f t="shared" si="452"/>
        <v>0</v>
      </c>
      <c r="AH509" s="60">
        <f t="shared" si="453"/>
        <v>0</v>
      </c>
      <c r="AI509" s="60">
        <f t="shared" si="454"/>
        <v>166712.46803929485</v>
      </c>
      <c r="AJ509" s="60">
        <f t="shared" si="455"/>
        <v>0</v>
      </c>
      <c r="AK509" s="60">
        <f t="shared" si="456"/>
        <v>0</v>
      </c>
      <c r="AL509" s="60">
        <f t="shared" si="457"/>
        <v>0</v>
      </c>
      <c r="AM509" s="60">
        <f t="shared" si="458"/>
        <v>0</v>
      </c>
      <c r="AN509" s="60">
        <f t="shared" si="459"/>
        <v>0</v>
      </c>
      <c r="AO509" s="60">
        <f t="shared" si="460"/>
        <v>166712.46803929485</v>
      </c>
    </row>
    <row r="510" spans="1:41" ht="90" x14ac:dyDescent="0.25">
      <c r="A510" s="50" t="s">
        <v>43</v>
      </c>
      <c r="B510" s="48" t="s">
        <v>895</v>
      </c>
      <c r="C510" s="104" t="s">
        <v>917</v>
      </c>
      <c r="D510" s="50" t="s">
        <v>918</v>
      </c>
      <c r="E510" s="54">
        <v>110</v>
      </c>
      <c r="F510" s="52" t="s">
        <v>677</v>
      </c>
      <c r="G510" s="76" t="s">
        <v>919</v>
      </c>
      <c r="H510" s="54" t="s">
        <v>28</v>
      </c>
      <c r="I510" s="55">
        <v>1</v>
      </c>
      <c r="J510" s="61">
        <v>93800.895522388048</v>
      </c>
      <c r="K510" s="56">
        <f t="shared" si="461"/>
        <v>93800.895522388048</v>
      </c>
      <c r="L510" s="73" t="s">
        <v>67</v>
      </c>
      <c r="M510" s="74" t="s">
        <v>41</v>
      </c>
      <c r="N510" s="74" t="s">
        <v>898</v>
      </c>
      <c r="O510" s="74" t="s">
        <v>32</v>
      </c>
      <c r="Q510" s="58"/>
      <c r="R510" s="58"/>
      <c r="T510" s="58"/>
      <c r="U510" s="58"/>
      <c r="V510" s="58">
        <v>1</v>
      </c>
      <c r="W510" s="58"/>
      <c r="X510" s="58"/>
      <c r="Y510" s="58"/>
      <c r="Z510" s="58"/>
      <c r="AA510" s="58"/>
      <c r="AB510" s="111">
        <f t="shared" si="447"/>
        <v>1</v>
      </c>
      <c r="AC510" s="60">
        <f t="shared" si="448"/>
        <v>0</v>
      </c>
      <c r="AD510" s="60">
        <f t="shared" si="449"/>
        <v>0</v>
      </c>
      <c r="AE510" s="60">
        <f t="shared" si="450"/>
        <v>0</v>
      </c>
      <c r="AF510" s="60">
        <f t="shared" si="451"/>
        <v>0</v>
      </c>
      <c r="AG510" s="60">
        <f t="shared" si="452"/>
        <v>0</v>
      </c>
      <c r="AH510" s="60">
        <f t="shared" si="453"/>
        <v>0</v>
      </c>
      <c r="AI510" s="60">
        <f t="shared" si="454"/>
        <v>93800.895522388048</v>
      </c>
      <c r="AJ510" s="60">
        <f t="shared" si="455"/>
        <v>0</v>
      </c>
      <c r="AK510" s="60">
        <f t="shared" si="456"/>
        <v>0</v>
      </c>
      <c r="AL510" s="60">
        <f t="shared" si="457"/>
        <v>0</v>
      </c>
      <c r="AM510" s="60">
        <f t="shared" si="458"/>
        <v>0</v>
      </c>
      <c r="AN510" s="60">
        <f t="shared" si="459"/>
        <v>0</v>
      </c>
      <c r="AO510" s="60">
        <f t="shared" si="460"/>
        <v>93800.895522388048</v>
      </c>
    </row>
    <row r="511" spans="1:41" ht="67.5" x14ac:dyDescent="0.25">
      <c r="A511" s="50" t="s">
        <v>43</v>
      </c>
      <c r="B511" s="48" t="s">
        <v>895</v>
      </c>
      <c r="C511" s="104" t="s">
        <v>920</v>
      </c>
      <c r="D511" s="50" t="s">
        <v>921</v>
      </c>
      <c r="E511" s="54">
        <v>120</v>
      </c>
      <c r="F511" s="52" t="s">
        <v>677</v>
      </c>
      <c r="G511" s="50" t="s">
        <v>158</v>
      </c>
      <c r="H511" s="141" t="s">
        <v>52</v>
      </c>
      <c r="I511" s="55">
        <v>120</v>
      </c>
      <c r="J511" s="56">
        <v>151.55716666666666</v>
      </c>
      <c r="K511" s="56">
        <f t="shared" si="461"/>
        <v>18186.86</v>
      </c>
      <c r="L511" s="73" t="s">
        <v>105</v>
      </c>
      <c r="M511" s="74" t="s">
        <v>41</v>
      </c>
      <c r="N511" s="74" t="s">
        <v>898</v>
      </c>
      <c r="O511" s="74" t="s">
        <v>32</v>
      </c>
      <c r="Q511" s="58"/>
      <c r="R511" s="58"/>
      <c r="T511" s="58"/>
      <c r="U511" s="58"/>
      <c r="V511" s="130"/>
      <c r="W511" s="130"/>
      <c r="X511" s="130"/>
      <c r="Y511" s="58">
        <v>120</v>
      </c>
      <c r="Z511" s="58"/>
      <c r="AA511" s="58"/>
      <c r="AB511" s="111">
        <f t="shared" si="447"/>
        <v>120</v>
      </c>
      <c r="AC511" s="60">
        <f t="shared" si="448"/>
        <v>0</v>
      </c>
      <c r="AD511" s="60">
        <f t="shared" si="449"/>
        <v>0</v>
      </c>
      <c r="AE511" s="60">
        <f t="shared" si="450"/>
        <v>0</v>
      </c>
      <c r="AF511" s="60">
        <f t="shared" si="451"/>
        <v>0</v>
      </c>
      <c r="AG511" s="60">
        <f t="shared" si="452"/>
        <v>0</v>
      </c>
      <c r="AH511" s="60">
        <f t="shared" si="453"/>
        <v>0</v>
      </c>
      <c r="AI511" s="60">
        <f t="shared" si="454"/>
        <v>0</v>
      </c>
      <c r="AJ511" s="60">
        <f t="shared" si="455"/>
        <v>0</v>
      </c>
      <c r="AK511" s="60">
        <f t="shared" si="456"/>
        <v>0</v>
      </c>
      <c r="AL511" s="60">
        <f t="shared" si="457"/>
        <v>18186.86</v>
      </c>
      <c r="AM511" s="60">
        <f t="shared" si="458"/>
        <v>0</v>
      </c>
      <c r="AN511" s="60">
        <f t="shared" si="459"/>
        <v>0</v>
      </c>
      <c r="AO511" s="60">
        <f t="shared" si="460"/>
        <v>18186.86</v>
      </c>
    </row>
    <row r="512" spans="1:41" ht="67.5" x14ac:dyDescent="0.2">
      <c r="A512" s="50" t="s">
        <v>43</v>
      </c>
      <c r="B512" s="48" t="s">
        <v>895</v>
      </c>
      <c r="C512" s="104" t="s">
        <v>922</v>
      </c>
      <c r="D512" s="50" t="s">
        <v>923</v>
      </c>
      <c r="E512" s="54">
        <v>12</v>
      </c>
      <c r="F512" s="52" t="s">
        <v>677</v>
      </c>
      <c r="G512" s="50" t="s">
        <v>688</v>
      </c>
      <c r="H512" s="141" t="s">
        <v>52</v>
      </c>
      <c r="I512" s="55">
        <v>12</v>
      </c>
      <c r="J512" s="56">
        <v>6062.2715650652672</v>
      </c>
      <c r="K512" s="56">
        <f t="shared" si="461"/>
        <v>72747.258780783202</v>
      </c>
      <c r="L512" s="113" t="s">
        <v>628</v>
      </c>
      <c r="M512" s="124" t="s">
        <v>41</v>
      </c>
      <c r="N512" s="124" t="s">
        <v>898</v>
      </c>
      <c r="O512" s="124" t="s">
        <v>32</v>
      </c>
      <c r="Q512" s="58"/>
      <c r="R512" s="58">
        <v>3</v>
      </c>
      <c r="T512" s="58">
        <v>3</v>
      </c>
      <c r="U512" s="58"/>
      <c r="V512" s="58">
        <v>3</v>
      </c>
      <c r="W512" s="58"/>
      <c r="X512" s="58"/>
      <c r="Y512" s="58">
        <v>3</v>
      </c>
      <c r="Z512" s="58"/>
      <c r="AA512" s="58"/>
      <c r="AB512" s="111">
        <f t="shared" si="447"/>
        <v>12</v>
      </c>
      <c r="AC512" s="60">
        <f t="shared" si="448"/>
        <v>0</v>
      </c>
      <c r="AD512" s="60">
        <f t="shared" si="449"/>
        <v>0</v>
      </c>
      <c r="AE512" s="60">
        <f t="shared" si="450"/>
        <v>18186.814695195801</v>
      </c>
      <c r="AF512" s="60">
        <f t="shared" si="451"/>
        <v>0</v>
      </c>
      <c r="AG512" s="60">
        <f t="shared" si="452"/>
        <v>18186.814695195801</v>
      </c>
      <c r="AH512" s="60">
        <f t="shared" si="453"/>
        <v>0</v>
      </c>
      <c r="AI512" s="60">
        <f t="shared" si="454"/>
        <v>18186.814695195801</v>
      </c>
      <c r="AJ512" s="60">
        <f t="shared" si="455"/>
        <v>0</v>
      </c>
      <c r="AK512" s="60">
        <f t="shared" si="456"/>
        <v>0</v>
      </c>
      <c r="AL512" s="60">
        <f t="shared" si="457"/>
        <v>18186.814695195801</v>
      </c>
      <c r="AM512" s="60">
        <f t="shared" si="458"/>
        <v>0</v>
      </c>
      <c r="AN512" s="60">
        <f t="shared" si="459"/>
        <v>0</v>
      </c>
      <c r="AO512" s="60">
        <f t="shared" si="460"/>
        <v>72747.258780783202</v>
      </c>
    </row>
    <row r="513" spans="1:41" ht="67.5" x14ac:dyDescent="0.25">
      <c r="A513" s="50" t="s">
        <v>43</v>
      </c>
      <c r="B513" s="48" t="s">
        <v>895</v>
      </c>
      <c r="C513" s="104" t="s">
        <v>924</v>
      </c>
      <c r="D513" s="169" t="s">
        <v>925</v>
      </c>
      <c r="E513" s="54">
        <v>100</v>
      </c>
      <c r="F513" s="52" t="s">
        <v>677</v>
      </c>
      <c r="G513" s="50" t="s">
        <v>926</v>
      </c>
      <c r="H513" s="141" t="s">
        <v>52</v>
      </c>
      <c r="I513" s="55">
        <v>100</v>
      </c>
      <c r="J513" s="56">
        <v>139.43224137931031</v>
      </c>
      <c r="K513" s="56">
        <f t="shared" si="461"/>
        <v>13943.224137931031</v>
      </c>
      <c r="L513" s="98" t="s">
        <v>69</v>
      </c>
      <c r="M513" s="99" t="s">
        <v>41</v>
      </c>
      <c r="N513" s="99" t="s">
        <v>898</v>
      </c>
      <c r="O513" s="99" t="s">
        <v>32</v>
      </c>
      <c r="Q513" s="130"/>
      <c r="R513" s="130"/>
      <c r="T513" s="58">
        <v>100</v>
      </c>
      <c r="U513" s="58"/>
      <c r="V513" s="58"/>
      <c r="W513" s="58"/>
      <c r="X513" s="58"/>
      <c r="Y513" s="58"/>
      <c r="Z513" s="58"/>
      <c r="AA513" s="58"/>
      <c r="AB513" s="111">
        <f t="shared" si="447"/>
        <v>100</v>
      </c>
      <c r="AC513" s="60">
        <f t="shared" si="448"/>
        <v>0</v>
      </c>
      <c r="AD513" s="60">
        <f t="shared" si="449"/>
        <v>0</v>
      </c>
      <c r="AE513" s="60">
        <f t="shared" si="450"/>
        <v>0</v>
      </c>
      <c r="AF513" s="60">
        <f t="shared" si="451"/>
        <v>0</v>
      </c>
      <c r="AG513" s="60">
        <f t="shared" si="452"/>
        <v>13943.224137931031</v>
      </c>
      <c r="AH513" s="60">
        <f t="shared" si="453"/>
        <v>0</v>
      </c>
      <c r="AI513" s="60">
        <f t="shared" si="454"/>
        <v>0</v>
      </c>
      <c r="AJ513" s="60">
        <f t="shared" si="455"/>
        <v>0</v>
      </c>
      <c r="AK513" s="60">
        <f t="shared" si="456"/>
        <v>0</v>
      </c>
      <c r="AL513" s="60">
        <f t="shared" si="457"/>
        <v>0</v>
      </c>
      <c r="AM513" s="60">
        <f t="shared" si="458"/>
        <v>0</v>
      </c>
      <c r="AN513" s="60">
        <f t="shared" si="459"/>
        <v>0</v>
      </c>
      <c r="AO513" s="60">
        <f t="shared" si="460"/>
        <v>13943.224137931031</v>
      </c>
    </row>
    <row r="514" spans="1:41" ht="67.5" x14ac:dyDescent="0.25">
      <c r="A514" s="50" t="s">
        <v>43</v>
      </c>
      <c r="B514" s="48" t="s">
        <v>895</v>
      </c>
      <c r="C514" s="104" t="s">
        <v>927</v>
      </c>
      <c r="D514" s="50" t="s">
        <v>928</v>
      </c>
      <c r="E514" s="54">
        <v>110</v>
      </c>
      <c r="F514" s="52" t="s">
        <v>677</v>
      </c>
      <c r="G514" s="50" t="s">
        <v>929</v>
      </c>
      <c r="H514" s="141" t="s">
        <v>52</v>
      </c>
      <c r="I514" s="55">
        <v>100</v>
      </c>
      <c r="J514" s="56">
        <v>424.35899550224889</v>
      </c>
      <c r="K514" s="56">
        <f t="shared" si="461"/>
        <v>42435.899550224887</v>
      </c>
      <c r="L514" s="78" t="s">
        <v>930</v>
      </c>
      <c r="M514" s="99" t="s">
        <v>41</v>
      </c>
      <c r="N514" s="99" t="s">
        <v>898</v>
      </c>
      <c r="O514" s="99" t="s">
        <v>32</v>
      </c>
      <c r="Q514" s="58"/>
      <c r="R514" s="58"/>
      <c r="T514" s="58"/>
      <c r="U514" s="58"/>
      <c r="V514" s="58"/>
      <c r="W514" s="58"/>
      <c r="X514" s="58"/>
      <c r="Y514" s="58">
        <v>100</v>
      </c>
      <c r="Z514" s="58"/>
      <c r="AA514" s="58"/>
      <c r="AB514" s="111">
        <f t="shared" si="447"/>
        <v>100</v>
      </c>
      <c r="AC514" s="60">
        <f t="shared" si="448"/>
        <v>0</v>
      </c>
      <c r="AD514" s="60">
        <f t="shared" si="449"/>
        <v>0</v>
      </c>
      <c r="AE514" s="60">
        <f t="shared" si="450"/>
        <v>0</v>
      </c>
      <c r="AF514" s="60">
        <f t="shared" si="451"/>
        <v>0</v>
      </c>
      <c r="AG514" s="60">
        <f t="shared" si="452"/>
        <v>0</v>
      </c>
      <c r="AH514" s="60">
        <f t="shared" si="453"/>
        <v>0</v>
      </c>
      <c r="AI514" s="60">
        <f t="shared" si="454"/>
        <v>0</v>
      </c>
      <c r="AJ514" s="60">
        <f t="shared" si="455"/>
        <v>0</v>
      </c>
      <c r="AK514" s="60">
        <f t="shared" si="456"/>
        <v>0</v>
      </c>
      <c r="AL514" s="60">
        <f t="shared" si="457"/>
        <v>42435.899550224887</v>
      </c>
      <c r="AM514" s="60">
        <f t="shared" si="458"/>
        <v>0</v>
      </c>
      <c r="AN514" s="60">
        <f t="shared" si="459"/>
        <v>0</v>
      </c>
      <c r="AO514" s="60">
        <f t="shared" si="460"/>
        <v>42435.899550224887</v>
      </c>
    </row>
    <row r="515" spans="1:41" ht="67.5" x14ac:dyDescent="0.25">
      <c r="A515" s="50" t="s">
        <v>43</v>
      </c>
      <c r="B515" s="48" t="s">
        <v>895</v>
      </c>
      <c r="C515" s="104" t="s">
        <v>931</v>
      </c>
      <c r="D515" s="50" t="s">
        <v>932</v>
      </c>
      <c r="E515" s="54">
        <v>2</v>
      </c>
      <c r="F515" s="52" t="s">
        <v>677</v>
      </c>
      <c r="G515" s="50" t="s">
        <v>195</v>
      </c>
      <c r="H515" s="141" t="s">
        <v>52</v>
      </c>
      <c r="I515" s="57">
        <v>80</v>
      </c>
      <c r="J515" s="56">
        <v>121.24543458969688</v>
      </c>
      <c r="K515" s="56">
        <f t="shared" si="461"/>
        <v>9699.6347671757503</v>
      </c>
      <c r="L515" s="73" t="s">
        <v>67</v>
      </c>
      <c r="M515" s="74" t="s">
        <v>41</v>
      </c>
      <c r="N515" s="74" t="s">
        <v>898</v>
      </c>
      <c r="O515" s="74" t="s">
        <v>32</v>
      </c>
      <c r="Q515" s="58"/>
      <c r="R515" s="58"/>
      <c r="T515" s="58">
        <v>40</v>
      </c>
      <c r="U515" s="58"/>
      <c r="V515" s="58"/>
      <c r="W515" s="58"/>
      <c r="X515" s="58"/>
      <c r="Y515" s="58">
        <v>40</v>
      </c>
      <c r="Z515" s="58"/>
      <c r="AA515" s="58"/>
      <c r="AB515" s="111">
        <f t="shared" si="447"/>
        <v>80</v>
      </c>
      <c r="AC515" s="60">
        <f t="shared" si="448"/>
        <v>0</v>
      </c>
      <c r="AD515" s="60">
        <f t="shared" si="449"/>
        <v>0</v>
      </c>
      <c r="AE515" s="60">
        <f t="shared" si="450"/>
        <v>0</v>
      </c>
      <c r="AF515" s="60">
        <f t="shared" si="451"/>
        <v>0</v>
      </c>
      <c r="AG515" s="60">
        <f t="shared" si="452"/>
        <v>4849.8173835878752</v>
      </c>
      <c r="AH515" s="60">
        <f t="shared" si="453"/>
        <v>0</v>
      </c>
      <c r="AI515" s="60">
        <f t="shared" si="454"/>
        <v>0</v>
      </c>
      <c r="AJ515" s="60">
        <f t="shared" si="455"/>
        <v>0</v>
      </c>
      <c r="AK515" s="60">
        <f t="shared" si="456"/>
        <v>0</v>
      </c>
      <c r="AL515" s="60">
        <f t="shared" si="457"/>
        <v>4849.8173835878752</v>
      </c>
      <c r="AM515" s="60">
        <f t="shared" si="458"/>
        <v>0</v>
      </c>
      <c r="AN515" s="60">
        <f t="shared" si="459"/>
        <v>0</v>
      </c>
      <c r="AO515" s="60">
        <f t="shared" si="460"/>
        <v>9699.6347671757503</v>
      </c>
    </row>
    <row r="516" spans="1:41" ht="112.5" x14ac:dyDescent="0.25">
      <c r="A516" s="50" t="s">
        <v>43</v>
      </c>
      <c r="B516" s="48" t="s">
        <v>895</v>
      </c>
      <c r="C516" s="49" t="s">
        <v>933</v>
      </c>
      <c r="D516" s="50" t="s">
        <v>934</v>
      </c>
      <c r="E516" s="54">
        <v>4</v>
      </c>
      <c r="F516" s="54" t="s">
        <v>677</v>
      </c>
      <c r="G516" s="50" t="s">
        <v>195</v>
      </c>
      <c r="H516" s="141" t="s">
        <v>52</v>
      </c>
      <c r="I516" s="57">
        <v>16</v>
      </c>
      <c r="J516" s="56">
        <v>121.24543458969687</v>
      </c>
      <c r="K516" s="56">
        <f t="shared" si="461"/>
        <v>1939.9269534351499</v>
      </c>
      <c r="L516" s="73" t="s">
        <v>67</v>
      </c>
      <c r="M516" s="74" t="s">
        <v>41</v>
      </c>
      <c r="N516" s="74" t="s">
        <v>898</v>
      </c>
      <c r="O516" s="74" t="s">
        <v>32</v>
      </c>
      <c r="Q516" s="58"/>
      <c r="R516" s="58">
        <v>4</v>
      </c>
      <c r="T516" s="58">
        <v>4</v>
      </c>
      <c r="U516" s="58"/>
      <c r="V516" s="58">
        <v>4</v>
      </c>
      <c r="W516" s="58"/>
      <c r="X516" s="58"/>
      <c r="Y516" s="58">
        <v>4</v>
      </c>
      <c r="Z516" s="58"/>
      <c r="AA516" s="58"/>
      <c r="AB516" s="111">
        <f t="shared" si="447"/>
        <v>16</v>
      </c>
      <c r="AC516" s="60">
        <f t="shared" si="448"/>
        <v>0</v>
      </c>
      <c r="AD516" s="60">
        <f t="shared" si="449"/>
        <v>0</v>
      </c>
      <c r="AE516" s="60">
        <f t="shared" si="450"/>
        <v>484.98173835878748</v>
      </c>
      <c r="AF516" s="60">
        <f t="shared" si="451"/>
        <v>0</v>
      </c>
      <c r="AG516" s="60">
        <f t="shared" si="452"/>
        <v>484.98173835878748</v>
      </c>
      <c r="AH516" s="60">
        <f t="shared" si="453"/>
        <v>0</v>
      </c>
      <c r="AI516" s="60">
        <f t="shared" si="454"/>
        <v>484.98173835878748</v>
      </c>
      <c r="AJ516" s="60">
        <f t="shared" si="455"/>
        <v>0</v>
      </c>
      <c r="AK516" s="60">
        <f t="shared" si="456"/>
        <v>0</v>
      </c>
      <c r="AL516" s="60">
        <f t="shared" si="457"/>
        <v>484.98173835878748</v>
      </c>
      <c r="AM516" s="60">
        <f t="shared" si="458"/>
        <v>0</v>
      </c>
      <c r="AN516" s="60">
        <f t="shared" si="459"/>
        <v>0</v>
      </c>
      <c r="AO516" s="60">
        <f t="shared" si="460"/>
        <v>1939.9269534351499</v>
      </c>
    </row>
    <row r="517" spans="1:41" ht="67.5" x14ac:dyDescent="0.25">
      <c r="A517" s="50" t="s">
        <v>43</v>
      </c>
      <c r="B517" s="48" t="s">
        <v>895</v>
      </c>
      <c r="C517" s="235" t="s">
        <v>935</v>
      </c>
      <c r="D517" s="234" t="s">
        <v>936</v>
      </c>
      <c r="E517" s="54">
        <v>3</v>
      </c>
      <c r="F517" s="54" t="s">
        <v>677</v>
      </c>
      <c r="G517" s="50" t="s">
        <v>195</v>
      </c>
      <c r="H517" s="141" t="s">
        <v>52</v>
      </c>
      <c r="I517" s="57">
        <v>3</v>
      </c>
      <c r="J517" s="56">
        <v>1818.6815188454532</v>
      </c>
      <c r="K517" s="56">
        <f t="shared" si="461"/>
        <v>5456.0445565363598</v>
      </c>
      <c r="L517" s="73" t="s">
        <v>67</v>
      </c>
      <c r="M517" s="74" t="s">
        <v>41</v>
      </c>
      <c r="N517" s="74" t="s">
        <v>898</v>
      </c>
      <c r="O517" s="74" t="s">
        <v>32</v>
      </c>
      <c r="Q517" s="58"/>
      <c r="R517" s="58"/>
      <c r="T517" s="58">
        <v>1</v>
      </c>
      <c r="U517" s="58"/>
      <c r="V517" s="58">
        <v>1</v>
      </c>
      <c r="W517" s="58"/>
      <c r="X517" s="58"/>
      <c r="Y517" s="58">
        <v>1</v>
      </c>
      <c r="Z517" s="58"/>
      <c r="AA517" s="58"/>
      <c r="AB517" s="111">
        <f t="shared" si="447"/>
        <v>3</v>
      </c>
      <c r="AC517" s="60">
        <f t="shared" si="448"/>
        <v>0</v>
      </c>
      <c r="AD517" s="60">
        <f t="shared" si="449"/>
        <v>0</v>
      </c>
      <c r="AE517" s="60">
        <f t="shared" si="450"/>
        <v>0</v>
      </c>
      <c r="AF517" s="60">
        <f t="shared" si="451"/>
        <v>0</v>
      </c>
      <c r="AG517" s="60">
        <f t="shared" si="452"/>
        <v>1818.6815188454532</v>
      </c>
      <c r="AH517" s="60">
        <f t="shared" si="453"/>
        <v>0</v>
      </c>
      <c r="AI517" s="60">
        <f t="shared" si="454"/>
        <v>1818.6815188454532</v>
      </c>
      <c r="AJ517" s="60">
        <f t="shared" si="455"/>
        <v>0</v>
      </c>
      <c r="AK517" s="60">
        <f t="shared" si="456"/>
        <v>0</v>
      </c>
      <c r="AL517" s="60">
        <f t="shared" si="457"/>
        <v>1818.6815188454532</v>
      </c>
      <c r="AM517" s="60">
        <f t="shared" si="458"/>
        <v>0</v>
      </c>
      <c r="AN517" s="60">
        <f t="shared" si="459"/>
        <v>0</v>
      </c>
      <c r="AO517" s="60">
        <f t="shared" si="460"/>
        <v>5456.0445565363598</v>
      </c>
    </row>
    <row r="518" spans="1:41" ht="67.5" x14ac:dyDescent="0.25">
      <c r="A518" s="50" t="s">
        <v>43</v>
      </c>
      <c r="B518" s="48" t="s">
        <v>895</v>
      </c>
      <c r="C518" s="235"/>
      <c r="D518" s="234"/>
      <c r="E518" s="54">
        <v>3</v>
      </c>
      <c r="F518" s="54" t="s">
        <v>677</v>
      </c>
      <c r="G518" s="50" t="s">
        <v>108</v>
      </c>
      <c r="H518" s="141" t="s">
        <v>52</v>
      </c>
      <c r="I518" s="57">
        <v>3</v>
      </c>
      <c r="J518" s="56">
        <v>15155.678802313712</v>
      </c>
      <c r="K518" s="56">
        <f t="shared" si="461"/>
        <v>45467.036406941137</v>
      </c>
      <c r="L518" s="100" t="s">
        <v>48</v>
      </c>
      <c r="M518" s="99" t="s">
        <v>41</v>
      </c>
      <c r="N518" s="99" t="s">
        <v>898</v>
      </c>
      <c r="O518" s="99" t="s">
        <v>32</v>
      </c>
      <c r="Q518" s="58"/>
      <c r="R518" s="58"/>
      <c r="T518" s="58">
        <v>1</v>
      </c>
      <c r="U518" s="58"/>
      <c r="V518" s="58">
        <v>1</v>
      </c>
      <c r="W518" s="58"/>
      <c r="X518" s="58"/>
      <c r="Y518" s="58">
        <v>1</v>
      </c>
      <c r="Z518" s="58"/>
      <c r="AA518" s="58"/>
      <c r="AB518" s="111">
        <f t="shared" si="447"/>
        <v>3</v>
      </c>
      <c r="AC518" s="60">
        <f t="shared" si="448"/>
        <v>0</v>
      </c>
      <c r="AD518" s="60">
        <f t="shared" si="449"/>
        <v>0</v>
      </c>
      <c r="AE518" s="60">
        <f t="shared" si="450"/>
        <v>0</v>
      </c>
      <c r="AF518" s="60">
        <f t="shared" si="451"/>
        <v>0</v>
      </c>
      <c r="AG518" s="60">
        <f t="shared" si="452"/>
        <v>15155.678802313712</v>
      </c>
      <c r="AH518" s="60">
        <f t="shared" si="453"/>
        <v>0</v>
      </c>
      <c r="AI518" s="60">
        <f t="shared" si="454"/>
        <v>15155.678802313712</v>
      </c>
      <c r="AJ518" s="60">
        <f t="shared" si="455"/>
        <v>0</v>
      </c>
      <c r="AK518" s="60">
        <f t="shared" si="456"/>
        <v>0</v>
      </c>
      <c r="AL518" s="60">
        <f t="shared" si="457"/>
        <v>15155.678802313712</v>
      </c>
      <c r="AM518" s="60">
        <f t="shared" si="458"/>
        <v>0</v>
      </c>
      <c r="AN518" s="60">
        <f t="shared" si="459"/>
        <v>0</v>
      </c>
      <c r="AO518" s="60">
        <f t="shared" si="460"/>
        <v>45467.036406941137</v>
      </c>
    </row>
    <row r="519" spans="1:41" ht="67.5" x14ac:dyDescent="0.25">
      <c r="A519" s="50" t="s">
        <v>43</v>
      </c>
      <c r="B519" s="48" t="s">
        <v>895</v>
      </c>
      <c r="C519" s="49" t="s">
        <v>937</v>
      </c>
      <c r="D519" s="50" t="s">
        <v>938</v>
      </c>
      <c r="E519" s="54">
        <v>2</v>
      </c>
      <c r="F519" s="54" t="s">
        <v>677</v>
      </c>
      <c r="G519" s="50" t="s">
        <v>195</v>
      </c>
      <c r="H519" s="141" t="s">
        <v>52</v>
      </c>
      <c r="I519" s="57">
        <v>80</v>
      </c>
      <c r="J519" s="56">
        <v>121.24543458969688</v>
      </c>
      <c r="K519" s="56">
        <f t="shared" si="461"/>
        <v>9699.6347671757503</v>
      </c>
      <c r="L519" s="73" t="s">
        <v>67</v>
      </c>
      <c r="M519" s="74" t="s">
        <v>41</v>
      </c>
      <c r="N519" s="74" t="s">
        <v>898</v>
      </c>
      <c r="O519" s="74" t="s">
        <v>32</v>
      </c>
      <c r="Q519" s="58"/>
      <c r="R519" s="58"/>
      <c r="T519" s="58">
        <v>40</v>
      </c>
      <c r="U519" s="58"/>
      <c r="V519" s="58"/>
      <c r="W519" s="58"/>
      <c r="X519" s="58"/>
      <c r="Y519" s="58">
        <v>40</v>
      </c>
      <c r="Z519" s="58"/>
      <c r="AA519" s="58"/>
      <c r="AB519" s="111">
        <f t="shared" si="447"/>
        <v>80</v>
      </c>
      <c r="AC519" s="60">
        <f t="shared" si="448"/>
        <v>0</v>
      </c>
      <c r="AD519" s="60">
        <f t="shared" si="449"/>
        <v>0</v>
      </c>
      <c r="AE519" s="60">
        <f t="shared" si="450"/>
        <v>0</v>
      </c>
      <c r="AF519" s="60">
        <f t="shared" si="451"/>
        <v>0</v>
      </c>
      <c r="AG519" s="60">
        <f t="shared" si="452"/>
        <v>4849.8173835878752</v>
      </c>
      <c r="AH519" s="60">
        <f t="shared" si="453"/>
        <v>0</v>
      </c>
      <c r="AI519" s="60">
        <f t="shared" si="454"/>
        <v>0</v>
      </c>
      <c r="AJ519" s="60">
        <f t="shared" si="455"/>
        <v>0</v>
      </c>
      <c r="AK519" s="60">
        <f t="shared" si="456"/>
        <v>0</v>
      </c>
      <c r="AL519" s="60">
        <f t="shared" si="457"/>
        <v>4849.8173835878752</v>
      </c>
      <c r="AM519" s="60">
        <f t="shared" si="458"/>
        <v>0</v>
      </c>
      <c r="AN519" s="60">
        <f t="shared" si="459"/>
        <v>0</v>
      </c>
      <c r="AO519" s="60">
        <f t="shared" si="460"/>
        <v>9699.6347671757503</v>
      </c>
    </row>
    <row r="520" spans="1:41" ht="67.5" x14ac:dyDescent="0.25">
      <c r="A520" s="50" t="s">
        <v>43</v>
      </c>
      <c r="B520" s="48" t="s">
        <v>895</v>
      </c>
      <c r="C520" s="49" t="s">
        <v>939</v>
      </c>
      <c r="D520" s="50" t="s">
        <v>940</v>
      </c>
      <c r="E520" s="54">
        <v>4</v>
      </c>
      <c r="F520" s="54" t="s">
        <v>677</v>
      </c>
      <c r="G520" s="50" t="s">
        <v>195</v>
      </c>
      <c r="H520" s="141" t="s">
        <v>52</v>
      </c>
      <c r="I520" s="57">
        <v>80</v>
      </c>
      <c r="J520" s="56">
        <v>121.24543458969688</v>
      </c>
      <c r="K520" s="56">
        <f t="shared" si="461"/>
        <v>9699.6347671757503</v>
      </c>
      <c r="L520" s="73" t="s">
        <v>67</v>
      </c>
      <c r="M520" s="74" t="s">
        <v>41</v>
      </c>
      <c r="N520" s="74" t="s">
        <v>898</v>
      </c>
      <c r="O520" s="74" t="s">
        <v>32</v>
      </c>
      <c r="Q520" s="58"/>
      <c r="R520" s="58">
        <v>20</v>
      </c>
      <c r="T520" s="58">
        <v>20</v>
      </c>
      <c r="U520" s="58"/>
      <c r="V520" s="58">
        <v>20</v>
      </c>
      <c r="W520" s="58"/>
      <c r="X520" s="58"/>
      <c r="Y520" s="58">
        <v>20</v>
      </c>
      <c r="Z520" s="58"/>
      <c r="AA520" s="58"/>
      <c r="AB520" s="111">
        <f t="shared" si="447"/>
        <v>80</v>
      </c>
      <c r="AC520" s="60">
        <f t="shared" si="448"/>
        <v>0</v>
      </c>
      <c r="AD520" s="60">
        <f t="shared" si="449"/>
        <v>0</v>
      </c>
      <c r="AE520" s="60">
        <f t="shared" si="450"/>
        <v>2424.9086917939376</v>
      </c>
      <c r="AF520" s="60">
        <f t="shared" si="451"/>
        <v>0</v>
      </c>
      <c r="AG520" s="60">
        <f t="shared" si="452"/>
        <v>2424.9086917939376</v>
      </c>
      <c r="AH520" s="60">
        <f t="shared" si="453"/>
        <v>0</v>
      </c>
      <c r="AI520" s="60">
        <f t="shared" si="454"/>
        <v>2424.9086917939376</v>
      </c>
      <c r="AJ520" s="60">
        <f t="shared" si="455"/>
        <v>0</v>
      </c>
      <c r="AK520" s="60">
        <f t="shared" si="456"/>
        <v>0</v>
      </c>
      <c r="AL520" s="60">
        <f t="shared" si="457"/>
        <v>2424.9086917939376</v>
      </c>
      <c r="AM520" s="60">
        <f t="shared" si="458"/>
        <v>0</v>
      </c>
      <c r="AN520" s="60">
        <f t="shared" si="459"/>
        <v>0</v>
      </c>
      <c r="AO520" s="60">
        <f t="shared" si="460"/>
        <v>9699.6347671757503</v>
      </c>
    </row>
    <row r="521" spans="1:41" x14ac:dyDescent="0.25">
      <c r="A521" s="64"/>
      <c r="B521" s="65"/>
      <c r="C521" s="35"/>
      <c r="D521" s="32" t="s">
        <v>42</v>
      </c>
      <c r="E521" s="33"/>
      <c r="F521" s="66"/>
      <c r="G521" s="65"/>
      <c r="H521" s="67"/>
      <c r="I521" s="68"/>
      <c r="J521" s="34"/>
      <c r="K521" s="34">
        <f>SUM(K493:K520)</f>
        <v>1707652.8420003052</v>
      </c>
      <c r="L521" s="68"/>
      <c r="M521" s="34"/>
      <c r="N521" s="34"/>
      <c r="O521" s="34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4">
        <f>SUM(AC493:AC520)</f>
        <v>0</v>
      </c>
      <c r="AD521" s="34">
        <f t="shared" ref="AD521:AO521" si="462">SUM(AD493:AD520)</f>
        <v>0</v>
      </c>
      <c r="AE521" s="34">
        <f t="shared" si="462"/>
        <v>75661.20781233655</v>
      </c>
      <c r="AF521" s="34">
        <f t="shared" si="462"/>
        <v>0</v>
      </c>
      <c r="AG521" s="34">
        <f t="shared" si="462"/>
        <v>596713.57934071973</v>
      </c>
      <c r="AH521" s="34">
        <f t="shared" si="462"/>
        <v>0</v>
      </c>
      <c r="AI521" s="34">
        <f t="shared" si="462"/>
        <v>510767.97859634325</v>
      </c>
      <c r="AJ521" s="34">
        <f t="shared" si="462"/>
        <v>0</v>
      </c>
      <c r="AK521" s="34">
        <f t="shared" si="462"/>
        <v>0</v>
      </c>
      <c r="AL521" s="34">
        <f t="shared" si="462"/>
        <v>524510.07625090529</v>
      </c>
      <c r="AM521" s="34">
        <f t="shared" si="462"/>
        <v>0</v>
      </c>
      <c r="AN521" s="34">
        <f t="shared" si="462"/>
        <v>0</v>
      </c>
      <c r="AO521" s="34">
        <f t="shared" si="462"/>
        <v>1707652.8420003052</v>
      </c>
    </row>
    <row r="522" spans="1:41" ht="67.5" x14ac:dyDescent="0.25">
      <c r="A522" s="50" t="s">
        <v>43</v>
      </c>
      <c r="B522" s="48" t="s">
        <v>941</v>
      </c>
      <c r="C522" s="166" t="s">
        <v>942</v>
      </c>
      <c r="D522" s="105" t="s">
        <v>943</v>
      </c>
      <c r="E522" s="170">
        <v>10</v>
      </c>
      <c r="F522" s="50" t="s">
        <v>944</v>
      </c>
      <c r="G522" s="50" t="s">
        <v>56</v>
      </c>
      <c r="H522" s="54" t="s">
        <v>802</v>
      </c>
      <c r="I522" s="171">
        <v>5</v>
      </c>
      <c r="J522" s="56">
        <v>72841.176365420601</v>
      </c>
      <c r="K522" s="79">
        <f>+J522*I522</f>
        <v>364205.88182710297</v>
      </c>
      <c r="L522" s="172" t="s">
        <v>53</v>
      </c>
      <c r="M522" s="164" t="s">
        <v>30</v>
      </c>
      <c r="N522" s="164" t="s">
        <v>898</v>
      </c>
      <c r="O522" s="164" t="s">
        <v>32</v>
      </c>
      <c r="P522" s="59"/>
      <c r="Q522" s="59"/>
      <c r="R522" s="59"/>
      <c r="S522" s="59">
        <v>2</v>
      </c>
      <c r="T522" s="59"/>
      <c r="U522" s="59"/>
      <c r="V522" s="59">
        <v>2</v>
      </c>
      <c r="W522" s="59"/>
      <c r="X522" s="59"/>
      <c r="Y522" s="59">
        <v>1</v>
      </c>
      <c r="Z522" s="59"/>
      <c r="AA522" s="59"/>
      <c r="AB522" s="111">
        <f t="shared" ref="AB522:AB529" si="463">+SUM(P522:AA522)</f>
        <v>5</v>
      </c>
      <c r="AC522" s="60">
        <f t="shared" ref="AC522:AC525" si="464">+P522*J522</f>
        <v>0</v>
      </c>
      <c r="AD522" s="60">
        <f t="shared" ref="AD522:AD525" si="465">+Q522*J522</f>
        <v>0</v>
      </c>
      <c r="AE522" s="60">
        <f t="shared" ref="AE522:AE525" si="466">+R522*J522</f>
        <v>0</v>
      </c>
      <c r="AF522" s="60">
        <f t="shared" ref="AF522:AF525" si="467">+S522*J522</f>
        <v>145682.3527308412</v>
      </c>
      <c r="AG522" s="60">
        <f t="shared" ref="AG522:AG525" si="468">+T522*J522</f>
        <v>0</v>
      </c>
      <c r="AH522" s="60">
        <f t="shared" ref="AH522:AH525" si="469">+U522*J522</f>
        <v>0</v>
      </c>
      <c r="AI522" s="60">
        <f t="shared" ref="AI522:AI525" si="470">+V522*J522</f>
        <v>145682.3527308412</v>
      </c>
      <c r="AJ522" s="60">
        <f t="shared" ref="AJ522:AJ525" si="471">+W522*J522</f>
        <v>0</v>
      </c>
      <c r="AK522" s="60">
        <f t="shared" ref="AK522:AK525" si="472">+X522*J522</f>
        <v>0</v>
      </c>
      <c r="AL522" s="60">
        <f t="shared" ref="AL522:AL525" si="473">+Y522*J522</f>
        <v>72841.176365420601</v>
      </c>
      <c r="AM522" s="60">
        <f t="shared" ref="AM522:AM525" si="474">+Z522*J522</f>
        <v>0</v>
      </c>
      <c r="AN522" s="60">
        <f t="shared" ref="AN522:AN525" si="475">+AA522*J522</f>
        <v>0</v>
      </c>
      <c r="AO522" s="60">
        <f t="shared" ref="AO522:AO525" si="476">SUM(AC522:AN522)</f>
        <v>364205.88182710297</v>
      </c>
    </row>
    <row r="523" spans="1:41" ht="67.5" x14ac:dyDescent="0.25">
      <c r="A523" s="50" t="s">
        <v>43</v>
      </c>
      <c r="B523" s="48" t="s">
        <v>941</v>
      </c>
      <c r="C523" s="166" t="s">
        <v>945</v>
      </c>
      <c r="D523" s="105" t="s">
        <v>943</v>
      </c>
      <c r="E523" s="170">
        <v>14</v>
      </c>
      <c r="F523" s="52" t="s">
        <v>677</v>
      </c>
      <c r="G523" s="50" t="s">
        <v>946</v>
      </c>
      <c r="H523" s="54" t="s">
        <v>802</v>
      </c>
      <c r="I523" s="171">
        <v>5</v>
      </c>
      <c r="J523" s="56">
        <v>119536.53660525828</v>
      </c>
      <c r="K523" s="173">
        <f>+J523*I523</f>
        <v>597682.68302629143</v>
      </c>
      <c r="L523" s="172" t="s">
        <v>50</v>
      </c>
      <c r="M523" s="164" t="s">
        <v>41</v>
      </c>
      <c r="N523" s="164" t="s">
        <v>898</v>
      </c>
      <c r="O523" s="164" t="s">
        <v>32</v>
      </c>
      <c r="P523" s="59"/>
      <c r="Q523" s="59"/>
      <c r="R523" s="59"/>
      <c r="S523" s="59">
        <v>2</v>
      </c>
      <c r="T523" s="59"/>
      <c r="U523" s="59"/>
      <c r="V523" s="59">
        <v>2</v>
      </c>
      <c r="W523" s="59"/>
      <c r="X523" s="59"/>
      <c r="Y523" s="59">
        <v>1</v>
      </c>
      <c r="Z523" s="59"/>
      <c r="AA523" s="59"/>
      <c r="AB523" s="111">
        <f t="shared" si="463"/>
        <v>5</v>
      </c>
      <c r="AC523" s="60">
        <f t="shared" si="464"/>
        <v>0</v>
      </c>
      <c r="AD523" s="60">
        <f t="shared" si="465"/>
        <v>0</v>
      </c>
      <c r="AE523" s="60">
        <f t="shared" si="466"/>
        <v>0</v>
      </c>
      <c r="AF523" s="60">
        <f t="shared" si="467"/>
        <v>239073.07321051657</v>
      </c>
      <c r="AG523" s="60">
        <f t="shared" si="468"/>
        <v>0</v>
      </c>
      <c r="AH523" s="60">
        <f t="shared" si="469"/>
        <v>0</v>
      </c>
      <c r="AI523" s="60">
        <f t="shared" si="470"/>
        <v>239073.07321051657</v>
      </c>
      <c r="AJ523" s="60">
        <f t="shared" si="471"/>
        <v>0</v>
      </c>
      <c r="AK523" s="60">
        <f t="shared" si="472"/>
        <v>0</v>
      </c>
      <c r="AL523" s="60">
        <f t="shared" si="473"/>
        <v>119536.53660525828</v>
      </c>
      <c r="AM523" s="60">
        <f t="shared" si="474"/>
        <v>0</v>
      </c>
      <c r="AN523" s="60">
        <f t="shared" si="475"/>
        <v>0</v>
      </c>
      <c r="AO523" s="60">
        <f t="shared" si="476"/>
        <v>597682.68302629143</v>
      </c>
    </row>
    <row r="524" spans="1:41" ht="67.5" x14ac:dyDescent="0.25">
      <c r="A524" s="50" t="s">
        <v>43</v>
      </c>
      <c r="B524" s="48" t="s">
        <v>941</v>
      </c>
      <c r="C524" s="166" t="s">
        <v>947</v>
      </c>
      <c r="D524" s="105" t="s">
        <v>943</v>
      </c>
      <c r="E524" s="170">
        <v>10</v>
      </c>
      <c r="F524" s="52" t="s">
        <v>677</v>
      </c>
      <c r="G524" s="50" t="s">
        <v>47</v>
      </c>
      <c r="H524" s="54" t="s">
        <v>802</v>
      </c>
      <c r="I524" s="171">
        <v>5</v>
      </c>
      <c r="J524" s="56">
        <v>71347.558735345534</v>
      </c>
      <c r="K524" s="56">
        <f>+J524*I524</f>
        <v>356737.79367672768</v>
      </c>
      <c r="L524" s="172" t="s">
        <v>48</v>
      </c>
      <c r="M524" s="164" t="s">
        <v>41</v>
      </c>
      <c r="N524" s="164" t="s">
        <v>898</v>
      </c>
      <c r="O524" s="164" t="s">
        <v>32</v>
      </c>
      <c r="P524" s="59"/>
      <c r="Q524" s="59"/>
      <c r="R524" s="59"/>
      <c r="S524" s="59">
        <v>2</v>
      </c>
      <c r="T524" s="59"/>
      <c r="U524" s="59"/>
      <c r="V524" s="59">
        <v>2</v>
      </c>
      <c r="W524" s="59"/>
      <c r="X524" s="59"/>
      <c r="Y524" s="59">
        <v>1</v>
      </c>
      <c r="Z524" s="59"/>
      <c r="AA524" s="59"/>
      <c r="AB524" s="111">
        <f t="shared" si="463"/>
        <v>5</v>
      </c>
      <c r="AC524" s="60">
        <f t="shared" si="464"/>
        <v>0</v>
      </c>
      <c r="AD524" s="60">
        <f t="shared" si="465"/>
        <v>0</v>
      </c>
      <c r="AE524" s="60">
        <f t="shared" si="466"/>
        <v>0</v>
      </c>
      <c r="AF524" s="60">
        <f t="shared" si="467"/>
        <v>142695.11747069107</v>
      </c>
      <c r="AG524" s="60">
        <f t="shared" si="468"/>
        <v>0</v>
      </c>
      <c r="AH524" s="60">
        <f t="shared" si="469"/>
        <v>0</v>
      </c>
      <c r="AI524" s="60">
        <f t="shared" si="470"/>
        <v>142695.11747069107</v>
      </c>
      <c r="AJ524" s="60">
        <f t="shared" si="471"/>
        <v>0</v>
      </c>
      <c r="AK524" s="60">
        <f t="shared" si="472"/>
        <v>0</v>
      </c>
      <c r="AL524" s="60">
        <f t="shared" si="473"/>
        <v>71347.558735345534</v>
      </c>
      <c r="AM524" s="60">
        <f t="shared" si="474"/>
        <v>0</v>
      </c>
      <c r="AN524" s="60">
        <f t="shared" si="475"/>
        <v>0</v>
      </c>
      <c r="AO524" s="60">
        <f t="shared" si="476"/>
        <v>356737.79367672768</v>
      </c>
    </row>
    <row r="525" spans="1:41" ht="67.5" x14ac:dyDescent="0.25">
      <c r="A525" s="50" t="s">
        <v>43</v>
      </c>
      <c r="B525" s="48" t="s">
        <v>941</v>
      </c>
      <c r="C525" s="166" t="s">
        <v>948</v>
      </c>
      <c r="D525" s="105" t="s">
        <v>943</v>
      </c>
      <c r="E525" s="170">
        <v>5</v>
      </c>
      <c r="F525" s="52" t="s">
        <v>677</v>
      </c>
      <c r="G525" s="50" t="s">
        <v>51</v>
      </c>
      <c r="H525" s="54" t="s">
        <v>802</v>
      </c>
      <c r="I525" s="55">
        <v>5</v>
      </c>
      <c r="J525" s="56">
        <v>157987.15606266088</v>
      </c>
      <c r="K525" s="79">
        <f>+J525*I525</f>
        <v>789935.78031330439</v>
      </c>
      <c r="L525" s="57" t="s">
        <v>53</v>
      </c>
      <c r="M525" s="174" t="s">
        <v>41</v>
      </c>
      <c r="N525" s="174" t="s">
        <v>898</v>
      </c>
      <c r="O525" s="174" t="s">
        <v>32</v>
      </c>
      <c r="P525" s="130"/>
      <c r="Q525" s="130"/>
      <c r="R525" s="130"/>
      <c r="S525" s="130">
        <v>2</v>
      </c>
      <c r="T525" s="130"/>
      <c r="U525" s="130"/>
      <c r="V525" s="130">
        <v>2</v>
      </c>
      <c r="W525" s="130"/>
      <c r="X525" s="130"/>
      <c r="Y525" s="130">
        <v>1</v>
      </c>
      <c r="Z525" s="130"/>
      <c r="AA525" s="130"/>
      <c r="AB525" s="111">
        <f t="shared" si="463"/>
        <v>5</v>
      </c>
      <c r="AC525" s="60">
        <f t="shared" si="464"/>
        <v>0</v>
      </c>
      <c r="AD525" s="60">
        <f t="shared" si="465"/>
        <v>0</v>
      </c>
      <c r="AE525" s="60">
        <f t="shared" si="466"/>
        <v>0</v>
      </c>
      <c r="AF525" s="60">
        <f t="shared" si="467"/>
        <v>315974.31212532177</v>
      </c>
      <c r="AG525" s="60">
        <f t="shared" si="468"/>
        <v>0</v>
      </c>
      <c r="AH525" s="60">
        <f t="shared" si="469"/>
        <v>0</v>
      </c>
      <c r="AI525" s="60">
        <f t="shared" si="470"/>
        <v>315974.31212532177</v>
      </c>
      <c r="AJ525" s="60">
        <f t="shared" si="471"/>
        <v>0</v>
      </c>
      <c r="AK525" s="60">
        <f t="shared" si="472"/>
        <v>0</v>
      </c>
      <c r="AL525" s="60">
        <f t="shared" si="473"/>
        <v>157987.15606266088</v>
      </c>
      <c r="AM525" s="60">
        <f t="shared" si="474"/>
        <v>0</v>
      </c>
      <c r="AN525" s="60">
        <f t="shared" si="475"/>
        <v>0</v>
      </c>
      <c r="AO525" s="60">
        <f t="shared" si="476"/>
        <v>789935.78031330439</v>
      </c>
    </row>
    <row r="526" spans="1:41" x14ac:dyDescent="0.25">
      <c r="A526" s="29"/>
      <c r="B526" s="30"/>
      <c r="C526" s="31"/>
      <c r="D526" s="32" t="s">
        <v>42</v>
      </c>
      <c r="E526" s="33"/>
      <c r="F526" s="66"/>
      <c r="G526" s="32"/>
      <c r="H526" s="67"/>
      <c r="I526" s="68"/>
      <c r="J526" s="34"/>
      <c r="K526" s="34">
        <f>SUM(K522:K525)</f>
        <v>2108562.1388434265</v>
      </c>
      <c r="L526" s="68"/>
      <c r="M526" s="70"/>
      <c r="N526" s="70"/>
      <c r="O526" s="70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4">
        <f>SUM(AC522:AC525)</f>
        <v>0</v>
      </c>
      <c r="AD526" s="34">
        <f t="shared" ref="AD526:AO526" si="477">SUM(AD522:AD525)</f>
        <v>0</v>
      </c>
      <c r="AE526" s="34">
        <f t="shared" si="477"/>
        <v>0</v>
      </c>
      <c r="AF526" s="34">
        <f t="shared" si="477"/>
        <v>843424.85553737055</v>
      </c>
      <c r="AG526" s="34">
        <f t="shared" si="477"/>
        <v>0</v>
      </c>
      <c r="AH526" s="34">
        <f t="shared" si="477"/>
        <v>0</v>
      </c>
      <c r="AI526" s="34">
        <f t="shared" si="477"/>
        <v>843424.85553737055</v>
      </c>
      <c r="AJ526" s="34">
        <f t="shared" si="477"/>
        <v>0</v>
      </c>
      <c r="AK526" s="34">
        <f t="shared" si="477"/>
        <v>0</v>
      </c>
      <c r="AL526" s="34">
        <f t="shared" si="477"/>
        <v>421712.42776868527</v>
      </c>
      <c r="AM526" s="34">
        <f t="shared" si="477"/>
        <v>0</v>
      </c>
      <c r="AN526" s="34">
        <f t="shared" si="477"/>
        <v>0</v>
      </c>
      <c r="AO526" s="34">
        <f t="shared" si="477"/>
        <v>2108562.1388434265</v>
      </c>
    </row>
    <row r="527" spans="1:41" ht="45" x14ac:dyDescent="0.25">
      <c r="A527" s="53" t="s">
        <v>43</v>
      </c>
      <c r="B527" s="53" t="s">
        <v>941</v>
      </c>
      <c r="C527" s="49" t="s">
        <v>89</v>
      </c>
      <c r="D527" s="53" t="s">
        <v>949</v>
      </c>
      <c r="E527" s="51">
        <v>1</v>
      </c>
      <c r="F527" s="54" t="s">
        <v>677</v>
      </c>
      <c r="G527" s="50" t="s">
        <v>93</v>
      </c>
      <c r="H527" s="50" t="s">
        <v>52</v>
      </c>
      <c r="I527" s="55">
        <v>1</v>
      </c>
      <c r="J527" s="83">
        <v>64723</v>
      </c>
      <c r="K527" s="84">
        <f t="shared" ref="K527:K529" si="478">+J527*I527</f>
        <v>64723</v>
      </c>
      <c r="L527" s="81" t="s">
        <v>94</v>
      </c>
      <c r="M527" s="78" t="s">
        <v>41</v>
      </c>
      <c r="N527" s="78" t="s">
        <v>898</v>
      </c>
      <c r="O527" s="78" t="s">
        <v>32</v>
      </c>
      <c r="Q527" s="58"/>
      <c r="R527" s="58">
        <v>1</v>
      </c>
      <c r="S527" s="58"/>
      <c r="T527" s="58"/>
      <c r="U527" s="58"/>
      <c r="V527" s="58"/>
      <c r="W527" s="58"/>
      <c r="X527" s="58"/>
      <c r="Y527" s="58"/>
      <c r="Z527" s="58"/>
      <c r="AA527" s="58"/>
      <c r="AB527" s="111">
        <f t="shared" si="463"/>
        <v>1</v>
      </c>
      <c r="AC527" s="60">
        <f t="shared" ref="AC527:AC529" si="479">+P527*J527</f>
        <v>0</v>
      </c>
      <c r="AD527" s="60">
        <f t="shared" ref="AD527:AD529" si="480">+Q527*J527</f>
        <v>0</v>
      </c>
      <c r="AE527" s="60">
        <f t="shared" ref="AE527:AE529" si="481">+R527*J527</f>
        <v>64723</v>
      </c>
      <c r="AF527" s="60">
        <f t="shared" ref="AF527:AF529" si="482">+S527*J527</f>
        <v>0</v>
      </c>
      <c r="AG527" s="60">
        <f t="shared" ref="AG527:AG529" si="483">+T527*J527</f>
        <v>0</v>
      </c>
      <c r="AH527" s="60">
        <f t="shared" ref="AH527:AH529" si="484">+U527*J527</f>
        <v>0</v>
      </c>
      <c r="AI527" s="60">
        <f t="shared" ref="AI527:AI529" si="485">+V527*J527</f>
        <v>0</v>
      </c>
      <c r="AJ527" s="60">
        <f t="shared" ref="AJ527:AJ529" si="486">+W527*J527</f>
        <v>0</v>
      </c>
      <c r="AK527" s="60">
        <f t="shared" ref="AK527:AK529" si="487">+X527*J527</f>
        <v>0</v>
      </c>
      <c r="AL527" s="60">
        <f t="shared" ref="AL527:AL529" si="488">+Y527*J527</f>
        <v>0</v>
      </c>
      <c r="AM527" s="60">
        <f t="shared" ref="AM527:AM529" si="489">+Z527*J527</f>
        <v>0</v>
      </c>
      <c r="AN527" s="60">
        <f t="shared" ref="AN527:AN529" si="490">+AA527*J527</f>
        <v>0</v>
      </c>
      <c r="AO527" s="60">
        <f t="shared" ref="AO527:AO529" si="491">SUM(AC527:AN527)</f>
        <v>64723</v>
      </c>
    </row>
    <row r="528" spans="1:41" ht="45" x14ac:dyDescent="0.25">
      <c r="A528" s="53" t="s">
        <v>43</v>
      </c>
      <c r="B528" s="53" t="s">
        <v>941</v>
      </c>
      <c r="C528" s="49" t="s">
        <v>89</v>
      </c>
      <c r="D528" s="53" t="s">
        <v>950</v>
      </c>
      <c r="E528" s="51">
        <v>1</v>
      </c>
      <c r="F528" s="54" t="s">
        <v>677</v>
      </c>
      <c r="G528" s="50" t="s">
        <v>91</v>
      </c>
      <c r="H528" s="50" t="s">
        <v>52</v>
      </c>
      <c r="I528" s="55">
        <v>1</v>
      </c>
      <c r="J528" s="83">
        <v>1893900</v>
      </c>
      <c r="K528" s="84">
        <f t="shared" si="478"/>
        <v>1893900</v>
      </c>
      <c r="L528" s="81" t="s">
        <v>67</v>
      </c>
      <c r="M528" s="78" t="s">
        <v>30</v>
      </c>
      <c r="N528" s="78" t="s">
        <v>898</v>
      </c>
      <c r="O528" s="78" t="s">
        <v>32</v>
      </c>
      <c r="Q528" s="58"/>
      <c r="R528" s="58">
        <v>1</v>
      </c>
      <c r="S528" s="58"/>
      <c r="T528" s="58"/>
      <c r="U528" s="58"/>
      <c r="V528" s="58"/>
      <c r="W528" s="58"/>
      <c r="X528" s="58"/>
      <c r="Y528" s="58"/>
      <c r="Z528" s="58"/>
      <c r="AA528" s="58"/>
      <c r="AB528" s="111">
        <f t="shared" si="463"/>
        <v>1</v>
      </c>
      <c r="AC528" s="60">
        <f t="shared" si="479"/>
        <v>0</v>
      </c>
      <c r="AD528" s="60">
        <f t="shared" si="480"/>
        <v>0</v>
      </c>
      <c r="AE528" s="60">
        <f t="shared" si="481"/>
        <v>1893900</v>
      </c>
      <c r="AF528" s="60">
        <f t="shared" si="482"/>
        <v>0</v>
      </c>
      <c r="AG528" s="60">
        <f t="shared" si="483"/>
        <v>0</v>
      </c>
      <c r="AH528" s="60">
        <f t="shared" si="484"/>
        <v>0</v>
      </c>
      <c r="AI528" s="60">
        <f t="shared" si="485"/>
        <v>0</v>
      </c>
      <c r="AJ528" s="60">
        <f t="shared" si="486"/>
        <v>0</v>
      </c>
      <c r="AK528" s="60">
        <f t="shared" si="487"/>
        <v>0</v>
      </c>
      <c r="AL528" s="60">
        <f t="shared" si="488"/>
        <v>0</v>
      </c>
      <c r="AM528" s="60">
        <f t="shared" si="489"/>
        <v>0</v>
      </c>
      <c r="AN528" s="60">
        <f t="shared" si="490"/>
        <v>0</v>
      </c>
      <c r="AO528" s="60">
        <f t="shared" si="491"/>
        <v>1893900</v>
      </c>
    </row>
    <row r="529" spans="1:41" ht="45" x14ac:dyDescent="0.25">
      <c r="A529" s="53" t="s">
        <v>43</v>
      </c>
      <c r="B529" s="53" t="s">
        <v>941</v>
      </c>
      <c r="C529" s="49" t="s">
        <v>89</v>
      </c>
      <c r="D529" s="53" t="s">
        <v>951</v>
      </c>
      <c r="E529" s="51">
        <v>1</v>
      </c>
      <c r="F529" s="54" t="s">
        <v>677</v>
      </c>
      <c r="G529" s="50" t="s">
        <v>793</v>
      </c>
      <c r="H529" s="50" t="s">
        <v>52</v>
      </c>
      <c r="I529" s="55">
        <v>1</v>
      </c>
      <c r="J529" s="83">
        <v>7258</v>
      </c>
      <c r="K529" s="84">
        <f t="shared" si="478"/>
        <v>7258</v>
      </c>
      <c r="L529" s="81" t="s">
        <v>794</v>
      </c>
      <c r="M529" s="78" t="s">
        <v>41</v>
      </c>
      <c r="N529" s="78" t="s">
        <v>898</v>
      </c>
      <c r="O529" s="78" t="s">
        <v>32</v>
      </c>
      <c r="Q529" s="58"/>
      <c r="R529" s="58">
        <v>1</v>
      </c>
      <c r="S529" s="58"/>
      <c r="T529" s="58"/>
      <c r="U529" s="58"/>
      <c r="V529" s="58"/>
      <c r="W529" s="58"/>
      <c r="X529" s="58"/>
      <c r="Y529" s="58"/>
      <c r="Z529" s="58"/>
      <c r="AA529" s="58"/>
      <c r="AB529" s="111">
        <f t="shared" si="463"/>
        <v>1</v>
      </c>
      <c r="AC529" s="60">
        <f t="shared" si="479"/>
        <v>0</v>
      </c>
      <c r="AD529" s="60">
        <f t="shared" si="480"/>
        <v>0</v>
      </c>
      <c r="AE529" s="60">
        <f t="shared" si="481"/>
        <v>7258</v>
      </c>
      <c r="AF529" s="60">
        <f t="shared" si="482"/>
        <v>0</v>
      </c>
      <c r="AG529" s="60">
        <f t="shared" si="483"/>
        <v>0</v>
      </c>
      <c r="AH529" s="60">
        <f t="shared" si="484"/>
        <v>0</v>
      </c>
      <c r="AI529" s="60">
        <f t="shared" si="485"/>
        <v>0</v>
      </c>
      <c r="AJ529" s="60">
        <f t="shared" si="486"/>
        <v>0</v>
      </c>
      <c r="AK529" s="60">
        <f t="shared" si="487"/>
        <v>0</v>
      </c>
      <c r="AL529" s="60">
        <f t="shared" si="488"/>
        <v>0</v>
      </c>
      <c r="AM529" s="60">
        <f t="shared" si="489"/>
        <v>0</v>
      </c>
      <c r="AN529" s="60">
        <f t="shared" si="490"/>
        <v>0</v>
      </c>
      <c r="AO529" s="60">
        <f t="shared" si="491"/>
        <v>7258</v>
      </c>
    </row>
    <row r="530" spans="1:41" x14ac:dyDescent="0.25">
      <c r="A530" s="29"/>
      <c r="B530" s="30"/>
      <c r="C530" s="31"/>
      <c r="D530" s="32" t="s">
        <v>42</v>
      </c>
      <c r="E530" s="33"/>
      <c r="F530" s="66"/>
      <c r="G530" s="32"/>
      <c r="H530" s="85"/>
      <c r="I530" s="68"/>
      <c r="J530" s="34"/>
      <c r="K530" s="34">
        <f>SUM(K527:K529)</f>
        <v>1965881</v>
      </c>
      <c r="L530" s="68"/>
      <c r="M530" s="70"/>
      <c r="N530" s="70"/>
      <c r="O530" s="70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69">
        <f>SUM(AC527:AC529)</f>
        <v>0</v>
      </c>
      <c r="AD530" s="69">
        <f t="shared" ref="AD530:AO530" si="492">SUM(AD527:AD529)</f>
        <v>0</v>
      </c>
      <c r="AE530" s="69">
        <f t="shared" si="492"/>
        <v>1965881</v>
      </c>
      <c r="AF530" s="69">
        <f t="shared" si="492"/>
        <v>0</v>
      </c>
      <c r="AG530" s="69">
        <f t="shared" si="492"/>
        <v>0</v>
      </c>
      <c r="AH530" s="69">
        <f t="shared" si="492"/>
        <v>0</v>
      </c>
      <c r="AI530" s="69">
        <f t="shared" si="492"/>
        <v>0</v>
      </c>
      <c r="AJ530" s="69">
        <f t="shared" si="492"/>
        <v>0</v>
      </c>
      <c r="AK530" s="69">
        <f t="shared" si="492"/>
        <v>0</v>
      </c>
      <c r="AL530" s="69">
        <f t="shared" si="492"/>
        <v>0</v>
      </c>
      <c r="AM530" s="69">
        <f t="shared" si="492"/>
        <v>0</v>
      </c>
      <c r="AN530" s="69">
        <f t="shared" si="492"/>
        <v>0</v>
      </c>
      <c r="AO530" s="69">
        <f t="shared" si="492"/>
        <v>1965881</v>
      </c>
    </row>
    <row r="531" spans="1:41" x14ac:dyDescent="0.25">
      <c r="A531" s="86"/>
      <c r="B531" s="86"/>
      <c r="C531" s="86"/>
      <c r="D531" s="87" t="s">
        <v>952</v>
      </c>
      <c r="E531" s="86"/>
      <c r="F531" s="86"/>
      <c r="G531" s="133"/>
      <c r="H531" s="86"/>
      <c r="I531" s="88"/>
      <c r="J531" s="107"/>
      <c r="K531" s="107">
        <f>+K526+K521+K530</f>
        <v>5782095.9808437321</v>
      </c>
      <c r="L531" s="88"/>
      <c r="M531" s="107"/>
      <c r="N531" s="107"/>
      <c r="O531" s="107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108"/>
      <c r="AB531" s="108"/>
      <c r="AC531" s="107">
        <f t="shared" ref="AC531" si="493">+AC526+AC521+AC530</f>
        <v>0</v>
      </c>
      <c r="AD531" s="107">
        <f t="shared" ref="AD531:AO531" si="494">+AD526+AD521+AD530</f>
        <v>0</v>
      </c>
      <c r="AE531" s="107">
        <f t="shared" si="494"/>
        <v>2041542.2078123365</v>
      </c>
      <c r="AF531" s="107">
        <f t="shared" si="494"/>
        <v>843424.85553737055</v>
      </c>
      <c r="AG531" s="107">
        <f t="shared" si="494"/>
        <v>596713.57934071973</v>
      </c>
      <c r="AH531" s="107">
        <f t="shared" si="494"/>
        <v>0</v>
      </c>
      <c r="AI531" s="107">
        <f t="shared" si="494"/>
        <v>1354192.8341337137</v>
      </c>
      <c r="AJ531" s="107">
        <f t="shared" si="494"/>
        <v>0</v>
      </c>
      <c r="AK531" s="107">
        <f t="shared" si="494"/>
        <v>0</v>
      </c>
      <c r="AL531" s="107">
        <f t="shared" si="494"/>
        <v>946222.50401959056</v>
      </c>
      <c r="AM531" s="107">
        <f t="shared" si="494"/>
        <v>0</v>
      </c>
      <c r="AN531" s="107">
        <f t="shared" si="494"/>
        <v>0</v>
      </c>
      <c r="AO531" s="107">
        <f t="shared" si="494"/>
        <v>5782095.9808437321</v>
      </c>
    </row>
    <row r="532" spans="1:41" x14ac:dyDescent="0.25">
      <c r="A532" s="37" t="s">
        <v>953</v>
      </c>
      <c r="B532" s="38"/>
      <c r="C532" s="39"/>
      <c r="D532" s="37"/>
      <c r="E532" s="44"/>
      <c r="F532" s="91"/>
      <c r="G532" s="38"/>
      <c r="H532" s="44"/>
      <c r="I532" s="43"/>
      <c r="J532" s="175"/>
      <c r="K532" s="109"/>
      <c r="L532" s="43"/>
      <c r="M532" s="109"/>
      <c r="N532" s="109"/>
      <c r="O532" s="109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</row>
    <row r="533" spans="1:41" x14ac:dyDescent="0.25">
      <c r="A533" s="226" t="s">
        <v>4</v>
      </c>
      <c r="B533" s="226" t="s">
        <v>5</v>
      </c>
      <c r="C533" s="226" t="s">
        <v>6</v>
      </c>
      <c r="D533" s="226" t="s">
        <v>7</v>
      </c>
      <c r="E533" s="226" t="s">
        <v>8</v>
      </c>
      <c r="F533" s="226" t="s">
        <v>9</v>
      </c>
      <c r="G533" s="226" t="s">
        <v>10</v>
      </c>
      <c r="H533" s="226" t="s">
        <v>11</v>
      </c>
      <c r="I533" s="231" t="s">
        <v>12</v>
      </c>
      <c r="J533" s="229" t="s">
        <v>13</v>
      </c>
      <c r="K533" s="229" t="s">
        <v>14</v>
      </c>
      <c r="L533" s="231" t="s">
        <v>15</v>
      </c>
      <c r="M533" s="226" t="s">
        <v>16</v>
      </c>
      <c r="N533" s="229" t="s">
        <v>17</v>
      </c>
      <c r="O533" s="229" t="s">
        <v>18</v>
      </c>
      <c r="P533" s="220" t="s">
        <v>19</v>
      </c>
      <c r="Q533" s="221"/>
      <c r="R533" s="221"/>
      <c r="S533" s="221"/>
      <c r="T533" s="221"/>
      <c r="U533" s="221"/>
      <c r="V533" s="221"/>
      <c r="W533" s="221"/>
      <c r="X533" s="221"/>
      <c r="Y533" s="221"/>
      <c r="Z533" s="221"/>
      <c r="AA533" s="221"/>
      <c r="AB533" s="222"/>
      <c r="AC533" s="220" t="s">
        <v>20</v>
      </c>
      <c r="AD533" s="221"/>
      <c r="AE533" s="221"/>
      <c r="AF533" s="221"/>
      <c r="AG533" s="221"/>
      <c r="AH533" s="221"/>
      <c r="AI533" s="221"/>
      <c r="AJ533" s="221"/>
      <c r="AK533" s="221"/>
      <c r="AL533" s="221"/>
      <c r="AM533" s="221"/>
      <c r="AN533" s="221"/>
      <c r="AO533" s="222"/>
    </row>
    <row r="534" spans="1:41" x14ac:dyDescent="0.25">
      <c r="A534" s="226"/>
      <c r="B534" s="226"/>
      <c r="C534" s="226"/>
      <c r="D534" s="226"/>
      <c r="E534" s="226"/>
      <c r="F534" s="226"/>
      <c r="G534" s="226"/>
      <c r="H534" s="226"/>
      <c r="I534" s="231"/>
      <c r="J534" s="229"/>
      <c r="K534" s="229"/>
      <c r="L534" s="231"/>
      <c r="M534" s="226"/>
      <c r="N534" s="229"/>
      <c r="O534" s="229"/>
      <c r="P534" s="47" t="s">
        <v>1147</v>
      </c>
      <c r="Q534" s="47" t="s">
        <v>1148</v>
      </c>
      <c r="R534" s="47" t="s">
        <v>1149</v>
      </c>
      <c r="S534" s="47" t="s">
        <v>1150</v>
      </c>
      <c r="T534" s="47" t="s">
        <v>1151</v>
      </c>
      <c r="U534" s="47" t="s">
        <v>1152</v>
      </c>
      <c r="V534" s="47" t="s">
        <v>1153</v>
      </c>
      <c r="W534" s="47" t="s">
        <v>1154</v>
      </c>
      <c r="X534" s="47" t="s">
        <v>1155</v>
      </c>
      <c r="Y534" s="47" t="s">
        <v>1156</v>
      </c>
      <c r="Z534" s="47" t="s">
        <v>1157</v>
      </c>
      <c r="AA534" s="47" t="s">
        <v>1158</v>
      </c>
      <c r="AB534" s="47" t="s">
        <v>21</v>
      </c>
      <c r="AC534" s="47" t="s">
        <v>1147</v>
      </c>
      <c r="AD534" s="47" t="s">
        <v>1148</v>
      </c>
      <c r="AE534" s="47" t="s">
        <v>1149</v>
      </c>
      <c r="AF534" s="47" t="s">
        <v>1150</v>
      </c>
      <c r="AG534" s="47" t="s">
        <v>1151</v>
      </c>
      <c r="AH534" s="47" t="s">
        <v>1152</v>
      </c>
      <c r="AI534" s="47" t="s">
        <v>1153</v>
      </c>
      <c r="AJ534" s="47" t="s">
        <v>1154</v>
      </c>
      <c r="AK534" s="47" t="s">
        <v>1155</v>
      </c>
      <c r="AL534" s="47" t="s">
        <v>1156</v>
      </c>
      <c r="AM534" s="47" t="s">
        <v>1157</v>
      </c>
      <c r="AN534" s="47" t="s">
        <v>1158</v>
      </c>
      <c r="AO534" s="47" t="s">
        <v>21</v>
      </c>
    </row>
    <row r="535" spans="1:41" ht="33.75" x14ac:dyDescent="0.25">
      <c r="A535" s="50" t="s">
        <v>43</v>
      </c>
      <c r="B535" s="232" t="s">
        <v>954</v>
      </c>
      <c r="C535" s="166" t="s">
        <v>955</v>
      </c>
      <c r="D535" s="162" t="s">
        <v>956</v>
      </c>
      <c r="E535" s="176"/>
      <c r="F535" s="177" t="s">
        <v>677</v>
      </c>
      <c r="G535" s="50" t="s">
        <v>734</v>
      </c>
      <c r="H535" s="138" t="s">
        <v>52</v>
      </c>
      <c r="I535" s="152">
        <v>1</v>
      </c>
      <c r="J535" s="72">
        <v>30312.313432835817</v>
      </c>
      <c r="K535" s="72">
        <f t="shared" ref="K535:K536" si="495">+J535*I535</f>
        <v>30312.313432835817</v>
      </c>
      <c r="L535" s="100" t="s">
        <v>735</v>
      </c>
      <c r="M535" s="74" t="s">
        <v>41</v>
      </c>
      <c r="N535" s="74" t="s">
        <v>957</v>
      </c>
      <c r="O535" s="74" t="s">
        <v>32</v>
      </c>
      <c r="P535" s="58"/>
      <c r="Q535" s="58"/>
      <c r="R535" s="58"/>
      <c r="T535" s="58"/>
      <c r="U535" s="58">
        <v>1</v>
      </c>
      <c r="V535" s="58"/>
      <c r="W535" s="58"/>
      <c r="X535" s="58"/>
      <c r="Y535" s="58"/>
      <c r="Z535" s="58"/>
      <c r="AA535" s="58"/>
      <c r="AB535" s="111">
        <f t="shared" ref="AB535:AB537" si="496">+SUM(P535:AA535)</f>
        <v>1</v>
      </c>
      <c r="AC535" s="60">
        <f t="shared" ref="AC535:AC537" si="497">+P535*J535</f>
        <v>0</v>
      </c>
      <c r="AD535" s="60">
        <f t="shared" ref="AD535:AD537" si="498">+Q535*J535</f>
        <v>0</v>
      </c>
      <c r="AE535" s="60">
        <f t="shared" ref="AE535:AE537" si="499">+R535*J535</f>
        <v>0</v>
      </c>
      <c r="AF535" s="60">
        <f t="shared" ref="AF535:AF537" si="500">+S535*J535</f>
        <v>0</v>
      </c>
      <c r="AG535" s="60">
        <f t="shared" ref="AG535:AG537" si="501">+T535*J535</f>
        <v>0</v>
      </c>
      <c r="AH535" s="60">
        <f t="shared" ref="AH535:AH537" si="502">+U535*J535</f>
        <v>30312.313432835817</v>
      </c>
      <c r="AI535" s="60">
        <f t="shared" ref="AI535:AI537" si="503">+V535*J535</f>
        <v>0</v>
      </c>
      <c r="AJ535" s="60">
        <f t="shared" ref="AJ535:AJ537" si="504">+W535*J535</f>
        <v>0</v>
      </c>
      <c r="AK535" s="60">
        <f t="shared" ref="AK535:AK537" si="505">+X535*J535</f>
        <v>0</v>
      </c>
      <c r="AL535" s="60">
        <f t="shared" ref="AL535:AL537" si="506">+Y535*J535</f>
        <v>0</v>
      </c>
      <c r="AM535" s="60">
        <f t="shared" ref="AM535:AM537" si="507">+Z535*J535</f>
        <v>0</v>
      </c>
      <c r="AN535" s="60">
        <f t="shared" ref="AN535:AN537" si="508">+AA535*J535</f>
        <v>0</v>
      </c>
      <c r="AO535" s="60">
        <f t="shared" ref="AO535:AO537" si="509">SUM(AC535:AN535)</f>
        <v>30312.313432835817</v>
      </c>
    </row>
    <row r="536" spans="1:41" ht="45" x14ac:dyDescent="0.25">
      <c r="A536" s="50" t="s">
        <v>43</v>
      </c>
      <c r="B536" s="232"/>
      <c r="C536" s="166" t="s">
        <v>958</v>
      </c>
      <c r="D536" s="162" t="s">
        <v>959</v>
      </c>
      <c r="E536" s="176"/>
      <c r="F536" s="177" t="s">
        <v>677</v>
      </c>
      <c r="G536" s="50" t="s">
        <v>734</v>
      </c>
      <c r="H536" s="138" t="s">
        <v>52</v>
      </c>
      <c r="I536" s="152">
        <v>1</v>
      </c>
      <c r="J536" s="72">
        <v>30311.357604627425</v>
      </c>
      <c r="K536" s="72">
        <f t="shared" si="495"/>
        <v>30311.357604627425</v>
      </c>
      <c r="L536" s="100" t="s">
        <v>735</v>
      </c>
      <c r="M536" s="99" t="s">
        <v>41</v>
      </c>
      <c r="N536" s="99" t="s">
        <v>957</v>
      </c>
      <c r="O536" s="99" t="s">
        <v>32</v>
      </c>
      <c r="P536" s="58"/>
      <c r="Q536" s="58"/>
      <c r="R536" s="58"/>
      <c r="T536" s="58"/>
      <c r="U536" s="58">
        <v>1</v>
      </c>
      <c r="V536" s="58"/>
      <c r="W536" s="58"/>
      <c r="X536" s="58"/>
      <c r="Y536" s="58"/>
      <c r="Z536" s="58"/>
      <c r="AA536" s="58"/>
      <c r="AB536" s="111">
        <f t="shared" si="496"/>
        <v>1</v>
      </c>
      <c r="AC536" s="60">
        <f t="shared" si="497"/>
        <v>0</v>
      </c>
      <c r="AD536" s="60">
        <f t="shared" si="498"/>
        <v>0</v>
      </c>
      <c r="AE536" s="60">
        <f t="shared" si="499"/>
        <v>0</v>
      </c>
      <c r="AF536" s="60">
        <f t="shared" si="500"/>
        <v>0</v>
      </c>
      <c r="AG536" s="60">
        <f t="shared" si="501"/>
        <v>0</v>
      </c>
      <c r="AH536" s="60">
        <f t="shared" si="502"/>
        <v>30311.357604627425</v>
      </c>
      <c r="AI536" s="60">
        <f t="shared" si="503"/>
        <v>0</v>
      </c>
      <c r="AJ536" s="60">
        <f t="shared" si="504"/>
        <v>0</v>
      </c>
      <c r="AK536" s="60">
        <f t="shared" si="505"/>
        <v>0</v>
      </c>
      <c r="AL536" s="60">
        <f t="shared" si="506"/>
        <v>0</v>
      </c>
      <c r="AM536" s="60">
        <f t="shared" si="507"/>
        <v>0</v>
      </c>
      <c r="AN536" s="60">
        <f t="shared" si="508"/>
        <v>0</v>
      </c>
      <c r="AO536" s="60">
        <f t="shared" si="509"/>
        <v>30311.357604627425</v>
      </c>
    </row>
    <row r="537" spans="1:41" ht="33.75" x14ac:dyDescent="0.25">
      <c r="A537" s="50" t="s">
        <v>43</v>
      </c>
      <c r="B537" s="232"/>
      <c r="C537" s="166" t="s">
        <v>960</v>
      </c>
      <c r="D537" s="162" t="s">
        <v>961</v>
      </c>
      <c r="E537" s="51">
        <v>4</v>
      </c>
      <c r="F537" s="52" t="s">
        <v>677</v>
      </c>
      <c r="G537" s="75" t="s">
        <v>634</v>
      </c>
      <c r="H537" s="141" t="s">
        <v>52</v>
      </c>
      <c r="I537" s="55">
        <v>4</v>
      </c>
      <c r="J537" s="56">
        <v>43062.758010615296</v>
      </c>
      <c r="K537" s="56">
        <f>+J537*I537</f>
        <v>172251.03204246119</v>
      </c>
      <c r="L537" s="73" t="s">
        <v>59</v>
      </c>
      <c r="M537" s="74" t="s">
        <v>41</v>
      </c>
      <c r="N537" s="74" t="s">
        <v>957</v>
      </c>
      <c r="O537" s="74" t="s">
        <v>32</v>
      </c>
      <c r="Q537" s="58"/>
      <c r="R537" s="58">
        <v>1</v>
      </c>
      <c r="T537" s="58"/>
      <c r="U537" s="58">
        <v>1</v>
      </c>
      <c r="W537" s="58">
        <v>1</v>
      </c>
      <c r="X537" s="58"/>
      <c r="Y537" s="58">
        <v>1</v>
      </c>
      <c r="Z537" s="58"/>
      <c r="AA537" s="58"/>
      <c r="AB537" s="111">
        <f t="shared" si="496"/>
        <v>4</v>
      </c>
      <c r="AC537" s="60">
        <f t="shared" si="497"/>
        <v>0</v>
      </c>
      <c r="AD537" s="60">
        <f t="shared" si="498"/>
        <v>0</v>
      </c>
      <c r="AE537" s="60">
        <f t="shared" si="499"/>
        <v>43062.758010615296</v>
      </c>
      <c r="AF537" s="60">
        <f t="shared" si="500"/>
        <v>0</v>
      </c>
      <c r="AG537" s="60">
        <f t="shared" si="501"/>
        <v>0</v>
      </c>
      <c r="AH537" s="60">
        <f t="shared" si="502"/>
        <v>43062.758010615296</v>
      </c>
      <c r="AI537" s="60">
        <f t="shared" si="503"/>
        <v>0</v>
      </c>
      <c r="AJ537" s="60">
        <f t="shared" si="504"/>
        <v>43062.758010615296</v>
      </c>
      <c r="AK537" s="60">
        <f t="shared" si="505"/>
        <v>0</v>
      </c>
      <c r="AL537" s="60">
        <f t="shared" si="506"/>
        <v>43062.758010615296</v>
      </c>
      <c r="AM537" s="60">
        <f t="shared" si="507"/>
        <v>0</v>
      </c>
      <c r="AN537" s="60">
        <f t="shared" si="508"/>
        <v>0</v>
      </c>
      <c r="AO537" s="60">
        <f t="shared" si="509"/>
        <v>172251.03204246119</v>
      </c>
    </row>
    <row r="538" spans="1:41" x14ac:dyDescent="0.25">
      <c r="A538" s="64"/>
      <c r="B538" s="65"/>
      <c r="C538" s="35"/>
      <c r="D538" s="32" t="s">
        <v>42</v>
      </c>
      <c r="E538" s="33"/>
      <c r="F538" s="66"/>
      <c r="G538" s="65"/>
      <c r="H538" s="67"/>
      <c r="I538" s="68"/>
      <c r="J538" s="34"/>
      <c r="K538" s="69">
        <f>SUM(K535:K537)</f>
        <v>232874.70307992442</v>
      </c>
      <c r="L538" s="68"/>
      <c r="M538" s="70"/>
      <c r="N538" s="70"/>
      <c r="O538" s="70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70">
        <f>SUM(AC535:AC537)</f>
        <v>0</v>
      </c>
      <c r="AD538" s="70">
        <f t="shared" ref="AD538:AO538" si="510">SUM(AD535:AD537)</f>
        <v>0</v>
      </c>
      <c r="AE538" s="70">
        <f t="shared" si="510"/>
        <v>43062.758010615296</v>
      </c>
      <c r="AF538" s="70">
        <f t="shared" si="510"/>
        <v>0</v>
      </c>
      <c r="AG538" s="70">
        <f t="shared" si="510"/>
        <v>0</v>
      </c>
      <c r="AH538" s="70">
        <f t="shared" si="510"/>
        <v>103686.42904807854</v>
      </c>
      <c r="AI538" s="70">
        <f t="shared" si="510"/>
        <v>0</v>
      </c>
      <c r="AJ538" s="70">
        <f t="shared" si="510"/>
        <v>43062.758010615296</v>
      </c>
      <c r="AK538" s="70">
        <f t="shared" si="510"/>
        <v>0</v>
      </c>
      <c r="AL538" s="70">
        <f t="shared" si="510"/>
        <v>43062.758010615296</v>
      </c>
      <c r="AM538" s="70">
        <f t="shared" si="510"/>
        <v>0</v>
      </c>
      <c r="AN538" s="70">
        <f t="shared" si="510"/>
        <v>0</v>
      </c>
      <c r="AO538" s="70">
        <f t="shared" si="510"/>
        <v>232874.70307992442</v>
      </c>
    </row>
    <row r="539" spans="1:41" x14ac:dyDescent="0.25">
      <c r="A539" s="86"/>
      <c r="B539" s="86"/>
      <c r="C539" s="86"/>
      <c r="D539" s="87" t="s">
        <v>962</v>
      </c>
      <c r="E539" s="86"/>
      <c r="F539" s="86"/>
      <c r="G539" s="133"/>
      <c r="H539" s="86"/>
      <c r="I539" s="88"/>
      <c r="J539" s="107"/>
      <c r="K539" s="89">
        <f>+K538</f>
        <v>232874.70307992442</v>
      </c>
      <c r="L539" s="88"/>
      <c r="M539" s="86"/>
      <c r="N539" s="86"/>
      <c r="O539" s="86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>
        <f t="shared" ref="AC539" si="511">+AC538</f>
        <v>0</v>
      </c>
      <c r="AD539" s="108">
        <f t="shared" ref="AD539:AO539" si="512">+AD538</f>
        <v>0</v>
      </c>
      <c r="AE539" s="108">
        <f t="shared" si="512"/>
        <v>43062.758010615296</v>
      </c>
      <c r="AF539" s="108">
        <f t="shared" si="512"/>
        <v>0</v>
      </c>
      <c r="AG539" s="108">
        <f t="shared" si="512"/>
        <v>0</v>
      </c>
      <c r="AH539" s="108">
        <f t="shared" si="512"/>
        <v>103686.42904807854</v>
      </c>
      <c r="AI539" s="108">
        <f t="shared" si="512"/>
        <v>0</v>
      </c>
      <c r="AJ539" s="108">
        <f t="shared" si="512"/>
        <v>43062.758010615296</v>
      </c>
      <c r="AK539" s="108">
        <f t="shared" si="512"/>
        <v>0</v>
      </c>
      <c r="AL539" s="108">
        <f t="shared" si="512"/>
        <v>43062.758010615296</v>
      </c>
      <c r="AM539" s="108">
        <f t="shared" si="512"/>
        <v>0</v>
      </c>
      <c r="AN539" s="108">
        <f t="shared" si="512"/>
        <v>0</v>
      </c>
      <c r="AO539" s="108">
        <f t="shared" si="512"/>
        <v>232874.70307992442</v>
      </c>
    </row>
    <row r="540" spans="1:41" x14ac:dyDescent="0.25">
      <c r="A540" s="37" t="s">
        <v>963</v>
      </c>
      <c r="B540" s="38"/>
      <c r="C540" s="39"/>
      <c r="D540" s="37"/>
      <c r="E540" s="44"/>
      <c r="F540" s="91"/>
      <c r="G540" s="38"/>
      <c r="H540" s="44"/>
      <c r="I540" s="43"/>
      <c r="J540" s="175"/>
      <c r="K540" s="175"/>
      <c r="L540" s="94"/>
      <c r="M540" s="93"/>
      <c r="N540" s="93"/>
      <c r="O540" s="93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</row>
    <row r="541" spans="1:41" x14ac:dyDescent="0.25">
      <c r="A541" s="226" t="s">
        <v>4</v>
      </c>
      <c r="B541" s="226" t="s">
        <v>5</v>
      </c>
      <c r="C541" s="226" t="s">
        <v>6</v>
      </c>
      <c r="D541" s="226" t="s">
        <v>7</v>
      </c>
      <c r="E541" s="226" t="s">
        <v>8</v>
      </c>
      <c r="F541" s="226" t="s">
        <v>9</v>
      </c>
      <c r="G541" s="226" t="s">
        <v>10</v>
      </c>
      <c r="H541" s="226" t="s">
        <v>11</v>
      </c>
      <c r="I541" s="231" t="s">
        <v>12</v>
      </c>
      <c r="J541" s="229" t="s">
        <v>13</v>
      </c>
      <c r="K541" s="229" t="s">
        <v>14</v>
      </c>
      <c r="L541" s="231" t="s">
        <v>15</v>
      </c>
      <c r="M541" s="226" t="s">
        <v>16</v>
      </c>
      <c r="N541" s="226" t="s">
        <v>17</v>
      </c>
      <c r="O541" s="226" t="s">
        <v>18</v>
      </c>
      <c r="P541" s="220" t="s">
        <v>19</v>
      </c>
      <c r="Q541" s="221"/>
      <c r="R541" s="221"/>
      <c r="S541" s="221"/>
      <c r="T541" s="221"/>
      <c r="U541" s="221"/>
      <c r="V541" s="221"/>
      <c r="W541" s="221"/>
      <c r="X541" s="221"/>
      <c r="Y541" s="221"/>
      <c r="Z541" s="221"/>
      <c r="AA541" s="221"/>
      <c r="AB541" s="222"/>
      <c r="AC541" s="220" t="s">
        <v>20</v>
      </c>
      <c r="AD541" s="221"/>
      <c r="AE541" s="221"/>
      <c r="AF541" s="221"/>
      <c r="AG541" s="221"/>
      <c r="AH541" s="221"/>
      <c r="AI541" s="221"/>
      <c r="AJ541" s="221"/>
      <c r="AK541" s="221"/>
      <c r="AL541" s="221"/>
      <c r="AM541" s="221"/>
      <c r="AN541" s="221"/>
      <c r="AO541" s="222"/>
    </row>
    <row r="542" spans="1:41" x14ac:dyDescent="0.25">
      <c r="A542" s="226"/>
      <c r="B542" s="226"/>
      <c r="C542" s="226"/>
      <c r="D542" s="226"/>
      <c r="E542" s="226"/>
      <c r="F542" s="226"/>
      <c r="G542" s="226"/>
      <c r="H542" s="226"/>
      <c r="I542" s="231"/>
      <c r="J542" s="229"/>
      <c r="K542" s="229"/>
      <c r="L542" s="231"/>
      <c r="M542" s="226"/>
      <c r="N542" s="226"/>
      <c r="O542" s="226"/>
      <c r="P542" s="47" t="s">
        <v>1147</v>
      </c>
      <c r="Q542" s="47" t="s">
        <v>1148</v>
      </c>
      <c r="R542" s="47" t="s">
        <v>1149</v>
      </c>
      <c r="S542" s="47" t="s">
        <v>1150</v>
      </c>
      <c r="T542" s="47" t="s">
        <v>1151</v>
      </c>
      <c r="U542" s="47" t="s">
        <v>1152</v>
      </c>
      <c r="V542" s="47" t="s">
        <v>1153</v>
      </c>
      <c r="W542" s="47" t="s">
        <v>1154</v>
      </c>
      <c r="X542" s="47" t="s">
        <v>1155</v>
      </c>
      <c r="Y542" s="47" t="s">
        <v>1156</v>
      </c>
      <c r="Z542" s="47" t="s">
        <v>1157</v>
      </c>
      <c r="AA542" s="47" t="s">
        <v>1158</v>
      </c>
      <c r="AB542" s="47" t="s">
        <v>21</v>
      </c>
      <c r="AC542" s="47" t="s">
        <v>1147</v>
      </c>
      <c r="AD542" s="47" t="s">
        <v>1148</v>
      </c>
      <c r="AE542" s="47" t="s">
        <v>1149</v>
      </c>
      <c r="AF542" s="47" t="s">
        <v>1150</v>
      </c>
      <c r="AG542" s="47" t="s">
        <v>1151</v>
      </c>
      <c r="AH542" s="47" t="s">
        <v>1152</v>
      </c>
      <c r="AI542" s="47" t="s">
        <v>1153</v>
      </c>
      <c r="AJ542" s="47" t="s">
        <v>1154</v>
      </c>
      <c r="AK542" s="47" t="s">
        <v>1155</v>
      </c>
      <c r="AL542" s="47" t="s">
        <v>1156</v>
      </c>
      <c r="AM542" s="47" t="s">
        <v>1157</v>
      </c>
      <c r="AN542" s="47" t="s">
        <v>1158</v>
      </c>
      <c r="AO542" s="47" t="s">
        <v>21</v>
      </c>
    </row>
    <row r="543" spans="1:41" ht="78.75" x14ac:dyDescent="0.25">
      <c r="A543" s="50" t="s">
        <v>43</v>
      </c>
      <c r="B543" s="48" t="s">
        <v>964</v>
      </c>
      <c r="C543" s="166" t="s">
        <v>965</v>
      </c>
      <c r="D543" s="162" t="s">
        <v>966</v>
      </c>
      <c r="E543" s="51">
        <v>1</v>
      </c>
      <c r="F543" s="52" t="s">
        <v>677</v>
      </c>
      <c r="G543" s="50" t="s">
        <v>967</v>
      </c>
      <c r="H543" s="58"/>
      <c r="I543" s="55">
        <v>1</v>
      </c>
      <c r="J543" s="56">
        <v>606227.20510095637</v>
      </c>
      <c r="K543" s="56">
        <v>606227.20510095637</v>
      </c>
      <c r="L543" s="73" t="s">
        <v>67</v>
      </c>
      <c r="M543" s="74" t="s">
        <v>30</v>
      </c>
      <c r="N543" s="74" t="s">
        <v>968</v>
      </c>
      <c r="O543" s="74" t="s">
        <v>32</v>
      </c>
      <c r="P543" s="130"/>
      <c r="Q543" s="130"/>
      <c r="R543" s="130"/>
      <c r="S543" s="130"/>
      <c r="T543" s="130"/>
      <c r="U543" s="130"/>
      <c r="V543" s="130">
        <v>1</v>
      </c>
      <c r="W543" s="130"/>
      <c r="X543" s="130"/>
      <c r="Y543" s="130"/>
      <c r="Z543" s="130"/>
      <c r="AA543" s="130"/>
      <c r="AB543" s="111">
        <f t="shared" ref="AB543:AB548" si="513">+SUM(P543:AA543)</f>
        <v>1</v>
      </c>
      <c r="AC543" s="60">
        <f t="shared" ref="AC543:AC548" si="514">+P543*J543</f>
        <v>0</v>
      </c>
      <c r="AD543" s="60">
        <f t="shared" ref="AD543:AD548" si="515">+Q543*J543</f>
        <v>0</v>
      </c>
      <c r="AE543" s="60">
        <f t="shared" ref="AE543:AE548" si="516">+R543*J543</f>
        <v>0</v>
      </c>
      <c r="AF543" s="60">
        <f t="shared" ref="AF543:AF548" si="517">+S543*J543</f>
        <v>0</v>
      </c>
      <c r="AG543" s="60">
        <f t="shared" ref="AG543:AG548" si="518">+T543*J543</f>
        <v>0</v>
      </c>
      <c r="AH543" s="60">
        <f t="shared" ref="AH543:AH548" si="519">+U543*J543</f>
        <v>0</v>
      </c>
      <c r="AI543" s="60">
        <f t="shared" ref="AI543:AI548" si="520">+V543*J543</f>
        <v>606227.20510095637</v>
      </c>
      <c r="AJ543" s="60">
        <f t="shared" ref="AJ543:AJ548" si="521">+W543*J543</f>
        <v>0</v>
      </c>
      <c r="AK543" s="60">
        <f t="shared" ref="AK543:AK548" si="522">+X543*J543</f>
        <v>0</v>
      </c>
      <c r="AL543" s="60">
        <f t="shared" ref="AL543:AL548" si="523">+Y543*J543</f>
        <v>0</v>
      </c>
      <c r="AM543" s="60">
        <f t="shared" ref="AM543:AM548" si="524">+Z543*J543</f>
        <v>0</v>
      </c>
      <c r="AN543" s="60">
        <f t="shared" ref="AN543:AN548" si="525">+AA543*J543</f>
        <v>0</v>
      </c>
      <c r="AO543" s="60">
        <f t="shared" ref="AO543:AO548" si="526">SUM(AC543:AN543)</f>
        <v>606227.20510095637</v>
      </c>
    </row>
    <row r="544" spans="1:41" ht="135" x14ac:dyDescent="0.25">
      <c r="A544" s="50" t="s">
        <v>43</v>
      </c>
      <c r="B544" s="48" t="s">
        <v>964</v>
      </c>
      <c r="C544" s="166" t="s">
        <v>969</v>
      </c>
      <c r="D544" s="178" t="s">
        <v>970</v>
      </c>
      <c r="E544" s="51">
        <v>1</v>
      </c>
      <c r="F544" s="52" t="s">
        <v>677</v>
      </c>
      <c r="G544" s="50" t="s">
        <v>80</v>
      </c>
      <c r="H544" s="58" t="s">
        <v>52</v>
      </c>
      <c r="I544" s="55">
        <v>1</v>
      </c>
      <c r="J544" s="56">
        <v>288225.26458616013</v>
      </c>
      <c r="K544" s="56">
        <f t="shared" ref="K544" si="527">+J544*I544</f>
        <v>288225.26458616013</v>
      </c>
      <c r="L544" s="73" t="s">
        <v>81</v>
      </c>
      <c r="M544" s="74" t="s">
        <v>41</v>
      </c>
      <c r="N544" s="74" t="s">
        <v>968</v>
      </c>
      <c r="O544" s="74" t="s">
        <v>32</v>
      </c>
      <c r="P544" s="130"/>
      <c r="Q544" s="130"/>
      <c r="R544" s="130"/>
      <c r="T544" s="130">
        <v>1</v>
      </c>
      <c r="U544" s="130"/>
      <c r="V544" s="130"/>
      <c r="W544" s="130"/>
      <c r="X544" s="130"/>
      <c r="Y544" s="130"/>
      <c r="Z544" s="130"/>
      <c r="AA544" s="130"/>
      <c r="AB544" s="111">
        <f t="shared" si="513"/>
        <v>1</v>
      </c>
      <c r="AC544" s="60">
        <f t="shared" si="514"/>
        <v>0</v>
      </c>
      <c r="AD544" s="60">
        <f t="shared" si="515"/>
        <v>0</v>
      </c>
      <c r="AE544" s="60">
        <f t="shared" si="516"/>
        <v>0</v>
      </c>
      <c r="AF544" s="60">
        <f t="shared" si="517"/>
        <v>0</v>
      </c>
      <c r="AG544" s="60">
        <f t="shared" si="518"/>
        <v>288225.26458616013</v>
      </c>
      <c r="AH544" s="60">
        <f t="shared" si="519"/>
        <v>0</v>
      </c>
      <c r="AI544" s="60">
        <f t="shared" si="520"/>
        <v>0</v>
      </c>
      <c r="AJ544" s="60">
        <f t="shared" si="521"/>
        <v>0</v>
      </c>
      <c r="AK544" s="60">
        <f t="shared" si="522"/>
        <v>0</v>
      </c>
      <c r="AL544" s="60">
        <f t="shared" si="523"/>
        <v>0</v>
      </c>
      <c r="AM544" s="60">
        <f t="shared" si="524"/>
        <v>0</v>
      </c>
      <c r="AN544" s="60">
        <f t="shared" si="525"/>
        <v>0</v>
      </c>
      <c r="AO544" s="60">
        <f t="shared" si="526"/>
        <v>288225.26458616013</v>
      </c>
    </row>
    <row r="545" spans="1:41" ht="78.75" x14ac:dyDescent="0.25">
      <c r="A545" s="50" t="s">
        <v>43</v>
      </c>
      <c r="B545" s="48" t="s">
        <v>964</v>
      </c>
      <c r="C545" s="166" t="s">
        <v>971</v>
      </c>
      <c r="D545" s="162" t="s">
        <v>972</v>
      </c>
      <c r="E545" s="51">
        <v>1</v>
      </c>
      <c r="F545" s="52" t="s">
        <v>677</v>
      </c>
      <c r="G545" s="50" t="s">
        <v>972</v>
      </c>
      <c r="H545" s="58" t="s">
        <v>52</v>
      </c>
      <c r="I545" s="55">
        <v>1</v>
      </c>
      <c r="J545" s="56">
        <v>606227.20510095637</v>
      </c>
      <c r="K545" s="61">
        <v>606227.20510095637</v>
      </c>
      <c r="L545" s="55" t="s">
        <v>105</v>
      </c>
      <c r="M545" s="74" t="s">
        <v>30</v>
      </c>
      <c r="N545" s="74" t="s">
        <v>968</v>
      </c>
      <c r="O545" s="74" t="s">
        <v>32</v>
      </c>
      <c r="P545" s="130"/>
      <c r="Q545" s="130"/>
      <c r="R545" s="130"/>
      <c r="S545" s="130"/>
      <c r="T545" s="130"/>
      <c r="U545" s="130"/>
      <c r="V545" s="130">
        <v>1</v>
      </c>
      <c r="W545" s="130"/>
      <c r="X545" s="130"/>
      <c r="Y545" s="130"/>
      <c r="Z545" s="130"/>
      <c r="AA545" s="130"/>
      <c r="AB545" s="111">
        <f t="shared" si="513"/>
        <v>1</v>
      </c>
      <c r="AC545" s="60">
        <f t="shared" si="514"/>
        <v>0</v>
      </c>
      <c r="AD545" s="60">
        <f t="shared" si="515"/>
        <v>0</v>
      </c>
      <c r="AE545" s="60">
        <f t="shared" si="516"/>
        <v>0</v>
      </c>
      <c r="AF545" s="60">
        <f t="shared" si="517"/>
        <v>0</v>
      </c>
      <c r="AG545" s="60">
        <f t="shared" si="518"/>
        <v>0</v>
      </c>
      <c r="AH545" s="60">
        <f t="shared" si="519"/>
        <v>0</v>
      </c>
      <c r="AI545" s="60">
        <f t="shared" si="520"/>
        <v>606227.20510095637</v>
      </c>
      <c r="AJ545" s="60">
        <f t="shared" si="521"/>
        <v>0</v>
      </c>
      <c r="AK545" s="60">
        <f t="shared" si="522"/>
        <v>0</v>
      </c>
      <c r="AL545" s="60">
        <f t="shared" si="523"/>
        <v>0</v>
      </c>
      <c r="AM545" s="60">
        <f t="shared" si="524"/>
        <v>0</v>
      </c>
      <c r="AN545" s="60">
        <f t="shared" si="525"/>
        <v>0</v>
      </c>
      <c r="AO545" s="60">
        <f t="shared" si="526"/>
        <v>606227.20510095637</v>
      </c>
    </row>
    <row r="546" spans="1:41" ht="90" x14ac:dyDescent="0.25">
      <c r="A546" s="50" t="s">
        <v>43</v>
      </c>
      <c r="B546" s="48" t="s">
        <v>964</v>
      </c>
      <c r="C546" s="166" t="s">
        <v>973</v>
      </c>
      <c r="D546" s="178" t="s">
        <v>974</v>
      </c>
      <c r="E546" s="51">
        <v>4</v>
      </c>
      <c r="F546" s="52" t="s">
        <v>677</v>
      </c>
      <c r="G546" s="53" t="s">
        <v>196</v>
      </c>
      <c r="H546" s="141" t="s">
        <v>52</v>
      </c>
      <c r="I546" s="57">
        <v>4</v>
      </c>
      <c r="J546" s="56">
        <v>6062.2717294848435</v>
      </c>
      <c r="K546" s="56">
        <f t="shared" ref="K546:K548" si="528">+J546*I546</f>
        <v>24249.086917939374</v>
      </c>
      <c r="L546" s="73" t="s">
        <v>67</v>
      </c>
      <c r="M546" s="74" t="s">
        <v>41</v>
      </c>
      <c r="N546" s="74" t="s">
        <v>968</v>
      </c>
      <c r="O546" s="74" t="s">
        <v>32</v>
      </c>
      <c r="Q546" s="59"/>
      <c r="R546" s="59">
        <v>1</v>
      </c>
      <c r="T546" s="59"/>
      <c r="U546" s="59">
        <v>1</v>
      </c>
      <c r="W546" s="59"/>
      <c r="X546" s="59">
        <v>1</v>
      </c>
      <c r="Z546" s="59">
        <v>1</v>
      </c>
      <c r="AA546" s="59"/>
      <c r="AB546" s="111">
        <f>+SUM(P546:AA546)</f>
        <v>4</v>
      </c>
      <c r="AC546" s="60">
        <f t="shared" si="514"/>
        <v>0</v>
      </c>
      <c r="AD546" s="60">
        <f t="shared" si="515"/>
        <v>0</v>
      </c>
      <c r="AE546" s="60">
        <f t="shared" si="516"/>
        <v>6062.2717294848435</v>
      </c>
      <c r="AF546" s="60">
        <f t="shared" si="517"/>
        <v>0</v>
      </c>
      <c r="AG546" s="60">
        <f t="shared" si="518"/>
        <v>0</v>
      </c>
      <c r="AH546" s="60">
        <f t="shared" si="519"/>
        <v>6062.2717294848435</v>
      </c>
      <c r="AI546" s="60">
        <f t="shared" si="520"/>
        <v>0</v>
      </c>
      <c r="AJ546" s="60">
        <f t="shared" si="521"/>
        <v>0</v>
      </c>
      <c r="AK546" s="60">
        <f t="shared" si="522"/>
        <v>6062.2717294848435</v>
      </c>
      <c r="AL546" s="60">
        <f t="shared" si="523"/>
        <v>0</v>
      </c>
      <c r="AM546" s="60">
        <f>+Z546*J546</f>
        <v>6062.2717294848435</v>
      </c>
      <c r="AN546" s="60">
        <f>+AA546*J546</f>
        <v>0</v>
      </c>
      <c r="AO546" s="60">
        <f t="shared" si="526"/>
        <v>24249.086917939374</v>
      </c>
    </row>
    <row r="547" spans="1:41" ht="78.75" x14ac:dyDescent="0.25">
      <c r="A547" s="50" t="s">
        <v>43</v>
      </c>
      <c r="B547" s="48" t="s">
        <v>964</v>
      </c>
      <c r="C547" s="166" t="s">
        <v>975</v>
      </c>
      <c r="D547" s="178" t="s">
        <v>976</v>
      </c>
      <c r="E547" s="51">
        <v>4</v>
      </c>
      <c r="F547" s="52" t="s">
        <v>677</v>
      </c>
      <c r="G547" s="53" t="s">
        <v>196</v>
      </c>
      <c r="H547" s="141" t="s">
        <v>52</v>
      </c>
      <c r="I547" s="57">
        <v>4</v>
      </c>
      <c r="J547" s="56">
        <v>6062.2717294848435</v>
      </c>
      <c r="K547" s="56">
        <f t="shared" si="528"/>
        <v>24249.086917939374</v>
      </c>
      <c r="L547" s="73" t="s">
        <v>67</v>
      </c>
      <c r="M547" s="74" t="s">
        <v>41</v>
      </c>
      <c r="N547" s="74" t="s">
        <v>968</v>
      </c>
      <c r="O547" s="74" t="s">
        <v>32</v>
      </c>
      <c r="Q547" s="59"/>
      <c r="R547" s="59">
        <v>1</v>
      </c>
      <c r="T547" s="59"/>
      <c r="U547" s="59">
        <v>1</v>
      </c>
      <c r="W547" s="59"/>
      <c r="X547" s="59">
        <v>1</v>
      </c>
      <c r="Z547" s="59">
        <v>1</v>
      </c>
      <c r="AA547" s="59"/>
      <c r="AB547" s="111">
        <f>+SUM(P547:AA547)</f>
        <v>4</v>
      </c>
      <c r="AC547" s="60">
        <f t="shared" si="514"/>
        <v>0</v>
      </c>
      <c r="AD547" s="60">
        <f t="shared" si="515"/>
        <v>0</v>
      </c>
      <c r="AE547" s="60">
        <f t="shared" si="516"/>
        <v>6062.2717294848435</v>
      </c>
      <c r="AF547" s="60">
        <f t="shared" si="517"/>
        <v>0</v>
      </c>
      <c r="AG547" s="60">
        <f t="shared" si="518"/>
        <v>0</v>
      </c>
      <c r="AH547" s="60">
        <f t="shared" si="519"/>
        <v>6062.2717294848435</v>
      </c>
      <c r="AI547" s="60">
        <f t="shared" si="520"/>
        <v>0</v>
      </c>
      <c r="AJ547" s="60">
        <f t="shared" si="521"/>
        <v>0</v>
      </c>
      <c r="AK547" s="60">
        <f t="shared" si="522"/>
        <v>6062.2717294848435</v>
      </c>
      <c r="AL547" s="60">
        <f t="shared" si="523"/>
        <v>0</v>
      </c>
      <c r="AM547" s="60">
        <f>+Z547*J547</f>
        <v>6062.2717294848435</v>
      </c>
      <c r="AN547" s="60">
        <f>+AA547*J547</f>
        <v>0</v>
      </c>
      <c r="AO547" s="60">
        <f t="shared" si="526"/>
        <v>24249.086917939374</v>
      </c>
    </row>
    <row r="548" spans="1:41" ht="78.75" x14ac:dyDescent="0.25">
      <c r="A548" s="50" t="s">
        <v>43</v>
      </c>
      <c r="B548" s="48" t="s">
        <v>964</v>
      </c>
      <c r="C548" s="166" t="s">
        <v>977</v>
      </c>
      <c r="D548" s="178" t="s">
        <v>978</v>
      </c>
      <c r="E548" s="51">
        <v>2</v>
      </c>
      <c r="F548" s="52" t="s">
        <v>677</v>
      </c>
      <c r="G548" s="50" t="s">
        <v>195</v>
      </c>
      <c r="H548" s="141" t="s">
        <v>52</v>
      </c>
      <c r="I548" s="57">
        <v>2</v>
      </c>
      <c r="J548" s="56">
        <v>12124.543458969687</v>
      </c>
      <c r="K548" s="56">
        <f t="shared" si="528"/>
        <v>24249.086917939374</v>
      </c>
      <c r="L548" s="73" t="s">
        <v>67</v>
      </c>
      <c r="M548" s="74" t="s">
        <v>41</v>
      </c>
      <c r="N548" s="74" t="s">
        <v>968</v>
      </c>
      <c r="O548" s="74" t="s">
        <v>32</v>
      </c>
      <c r="Q548" s="59"/>
      <c r="R548" s="59"/>
      <c r="T548" s="59"/>
      <c r="U548" s="59">
        <v>2</v>
      </c>
      <c r="W548" s="59"/>
      <c r="X548" s="59"/>
      <c r="Z548" s="59"/>
      <c r="AA548" s="59"/>
      <c r="AB548" s="111">
        <f t="shared" si="513"/>
        <v>2</v>
      </c>
      <c r="AC548" s="60">
        <f t="shared" si="514"/>
        <v>0</v>
      </c>
      <c r="AD548" s="60">
        <f t="shared" si="515"/>
        <v>0</v>
      </c>
      <c r="AE548" s="60">
        <f t="shared" si="516"/>
        <v>0</v>
      </c>
      <c r="AF548" s="60">
        <f t="shared" si="517"/>
        <v>0</v>
      </c>
      <c r="AG548" s="60">
        <f t="shared" si="518"/>
        <v>0</v>
      </c>
      <c r="AH548" s="60">
        <f t="shared" si="519"/>
        <v>24249.086917939374</v>
      </c>
      <c r="AI548" s="60">
        <f t="shared" si="520"/>
        <v>0</v>
      </c>
      <c r="AJ548" s="60">
        <f t="shared" si="521"/>
        <v>0</v>
      </c>
      <c r="AK548" s="60">
        <f t="shared" si="522"/>
        <v>0</v>
      </c>
      <c r="AL548" s="60">
        <f t="shared" si="523"/>
        <v>0</v>
      </c>
      <c r="AM548" s="60">
        <f t="shared" si="524"/>
        <v>0</v>
      </c>
      <c r="AN548" s="60">
        <f t="shared" si="525"/>
        <v>0</v>
      </c>
      <c r="AO548" s="60">
        <f t="shared" si="526"/>
        <v>24249.086917939374</v>
      </c>
    </row>
    <row r="549" spans="1:41" x14ac:dyDescent="0.25">
      <c r="A549" s="64"/>
      <c r="B549" s="65"/>
      <c r="C549" s="35"/>
      <c r="D549" s="32" t="s">
        <v>42</v>
      </c>
      <c r="E549" s="33"/>
      <c r="F549" s="66"/>
      <c r="G549" s="65"/>
      <c r="H549" s="67"/>
      <c r="I549" s="68"/>
      <c r="J549" s="34"/>
      <c r="K549" s="34">
        <f>SUM(K543:K548)</f>
        <v>1573426.935541891</v>
      </c>
      <c r="L549" s="68"/>
      <c r="M549" s="70"/>
      <c r="N549" s="70"/>
      <c r="O549" s="70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70">
        <f>SUM(AC543:AC548)</f>
        <v>0</v>
      </c>
      <c r="AD549" s="70">
        <f t="shared" ref="AD549:AO549" si="529">SUM(AD543:AD548)</f>
        <v>0</v>
      </c>
      <c r="AE549" s="70">
        <f t="shared" si="529"/>
        <v>12124.543458969687</v>
      </c>
      <c r="AF549" s="70">
        <f t="shared" si="529"/>
        <v>0</v>
      </c>
      <c r="AG549" s="70">
        <f t="shared" si="529"/>
        <v>288225.26458616013</v>
      </c>
      <c r="AH549" s="70">
        <f t="shared" si="529"/>
        <v>36373.630376909059</v>
      </c>
      <c r="AI549" s="70">
        <f t="shared" si="529"/>
        <v>1212454.4102019127</v>
      </c>
      <c r="AJ549" s="70">
        <f t="shared" si="529"/>
        <v>0</v>
      </c>
      <c r="AK549" s="70">
        <f t="shared" si="529"/>
        <v>12124.543458969687</v>
      </c>
      <c r="AL549" s="70">
        <f t="shared" si="529"/>
        <v>0</v>
      </c>
      <c r="AM549" s="70">
        <f t="shared" si="529"/>
        <v>12124.543458969687</v>
      </c>
      <c r="AN549" s="70">
        <f t="shared" si="529"/>
        <v>0</v>
      </c>
      <c r="AO549" s="70">
        <f t="shared" si="529"/>
        <v>1573426.935541891</v>
      </c>
    </row>
    <row r="550" spans="1:41" x14ac:dyDescent="0.25">
      <c r="A550" s="86"/>
      <c r="B550" s="86"/>
      <c r="C550" s="86"/>
      <c r="D550" s="87" t="s">
        <v>979</v>
      </c>
      <c r="E550" s="86"/>
      <c r="F550" s="86"/>
      <c r="G550" s="133"/>
      <c r="H550" s="86"/>
      <c r="I550" s="88"/>
      <c r="J550" s="107"/>
      <c r="K550" s="107">
        <f>+K549</f>
        <v>1573426.935541891</v>
      </c>
      <c r="L550" s="88"/>
      <c r="M550" s="86"/>
      <c r="N550" s="86"/>
      <c r="O550" s="86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  <c r="AA550" s="108"/>
      <c r="AB550" s="108"/>
      <c r="AC550" s="108">
        <f t="shared" ref="AC550" si="530">+AC549</f>
        <v>0</v>
      </c>
      <c r="AD550" s="108">
        <f t="shared" ref="AD550:AO550" si="531">+AD549</f>
        <v>0</v>
      </c>
      <c r="AE550" s="108">
        <f t="shared" si="531"/>
        <v>12124.543458969687</v>
      </c>
      <c r="AF550" s="108">
        <f t="shared" si="531"/>
        <v>0</v>
      </c>
      <c r="AG550" s="108">
        <f t="shared" si="531"/>
        <v>288225.26458616013</v>
      </c>
      <c r="AH550" s="108">
        <f t="shared" si="531"/>
        <v>36373.630376909059</v>
      </c>
      <c r="AI550" s="108">
        <f t="shared" si="531"/>
        <v>1212454.4102019127</v>
      </c>
      <c r="AJ550" s="108">
        <f t="shared" si="531"/>
        <v>0</v>
      </c>
      <c r="AK550" s="108">
        <f t="shared" si="531"/>
        <v>12124.543458969687</v>
      </c>
      <c r="AL550" s="108">
        <f t="shared" si="531"/>
        <v>0</v>
      </c>
      <c r="AM550" s="108">
        <f t="shared" si="531"/>
        <v>12124.543458969687</v>
      </c>
      <c r="AN550" s="108">
        <f t="shared" si="531"/>
        <v>0</v>
      </c>
      <c r="AO550" s="108">
        <f t="shared" si="531"/>
        <v>1573426.935541891</v>
      </c>
    </row>
    <row r="551" spans="1:41" x14ac:dyDescent="0.25">
      <c r="A551" s="37" t="s">
        <v>980</v>
      </c>
      <c r="B551" s="38"/>
      <c r="C551" s="39"/>
      <c r="D551" s="37"/>
      <c r="E551" s="44"/>
      <c r="F551" s="91"/>
      <c r="G551" s="38"/>
      <c r="H551" s="44"/>
      <c r="I551" s="43"/>
      <c r="J551" s="175"/>
      <c r="K551" s="109"/>
      <c r="L551" s="94"/>
      <c r="M551" s="93"/>
      <c r="N551" s="93"/>
      <c r="O551" s="93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</row>
    <row r="552" spans="1:41" x14ac:dyDescent="0.25">
      <c r="A552" s="226" t="s">
        <v>4</v>
      </c>
      <c r="B552" s="226" t="s">
        <v>5</v>
      </c>
      <c r="C552" s="226" t="s">
        <v>6</v>
      </c>
      <c r="D552" s="226" t="s">
        <v>7</v>
      </c>
      <c r="E552" s="226" t="s">
        <v>8</v>
      </c>
      <c r="F552" s="226" t="s">
        <v>9</v>
      </c>
      <c r="G552" s="226" t="s">
        <v>10</v>
      </c>
      <c r="H552" s="226" t="s">
        <v>11</v>
      </c>
      <c r="I552" s="231" t="s">
        <v>12</v>
      </c>
      <c r="J552" s="229" t="s">
        <v>13</v>
      </c>
      <c r="K552" s="229" t="s">
        <v>14</v>
      </c>
      <c r="L552" s="231" t="s">
        <v>15</v>
      </c>
      <c r="M552" s="226" t="s">
        <v>16</v>
      </c>
      <c r="N552" s="226" t="s">
        <v>17</v>
      </c>
      <c r="O552" s="226" t="s">
        <v>18</v>
      </c>
      <c r="P552" s="220" t="s">
        <v>19</v>
      </c>
      <c r="Q552" s="221"/>
      <c r="R552" s="221"/>
      <c r="S552" s="221"/>
      <c r="T552" s="221"/>
      <c r="U552" s="221"/>
      <c r="V552" s="221"/>
      <c r="W552" s="221"/>
      <c r="X552" s="221"/>
      <c r="Y552" s="221"/>
      <c r="Z552" s="221"/>
      <c r="AA552" s="221"/>
      <c r="AB552" s="222"/>
      <c r="AC552" s="220" t="s">
        <v>20</v>
      </c>
      <c r="AD552" s="221"/>
      <c r="AE552" s="221"/>
      <c r="AF552" s="221"/>
      <c r="AG552" s="221"/>
      <c r="AH552" s="221"/>
      <c r="AI552" s="221"/>
      <c r="AJ552" s="221"/>
      <c r="AK552" s="221"/>
      <c r="AL552" s="221"/>
      <c r="AM552" s="221"/>
      <c r="AN552" s="221"/>
      <c r="AO552" s="222"/>
    </row>
    <row r="553" spans="1:41" x14ac:dyDescent="0.25">
      <c r="A553" s="226"/>
      <c r="B553" s="226"/>
      <c r="C553" s="226"/>
      <c r="D553" s="226"/>
      <c r="E553" s="226"/>
      <c r="F553" s="226"/>
      <c r="G553" s="226"/>
      <c r="H553" s="226"/>
      <c r="I553" s="231"/>
      <c r="J553" s="229"/>
      <c r="K553" s="229"/>
      <c r="L553" s="231"/>
      <c r="M553" s="226"/>
      <c r="N553" s="226"/>
      <c r="O553" s="226"/>
      <c r="P553" s="47" t="s">
        <v>1147</v>
      </c>
      <c r="Q553" s="47" t="s">
        <v>1148</v>
      </c>
      <c r="R553" s="47" t="s">
        <v>1149</v>
      </c>
      <c r="S553" s="47" t="s">
        <v>1150</v>
      </c>
      <c r="T553" s="47" t="s">
        <v>1151</v>
      </c>
      <c r="U553" s="47" t="s">
        <v>1152</v>
      </c>
      <c r="V553" s="47" t="s">
        <v>1153</v>
      </c>
      <c r="W553" s="47" t="s">
        <v>1154</v>
      </c>
      <c r="X553" s="47" t="s">
        <v>1155</v>
      </c>
      <c r="Y553" s="47" t="s">
        <v>1156</v>
      </c>
      <c r="Z553" s="47" t="s">
        <v>1157</v>
      </c>
      <c r="AA553" s="47" t="s">
        <v>1158</v>
      </c>
      <c r="AB553" s="47" t="s">
        <v>21</v>
      </c>
      <c r="AC553" s="47" t="s">
        <v>1147</v>
      </c>
      <c r="AD553" s="47" t="s">
        <v>1148</v>
      </c>
      <c r="AE553" s="47" t="s">
        <v>1149</v>
      </c>
      <c r="AF553" s="47" t="s">
        <v>1150</v>
      </c>
      <c r="AG553" s="47" t="s">
        <v>1151</v>
      </c>
      <c r="AH553" s="47" t="s">
        <v>1152</v>
      </c>
      <c r="AI553" s="47" t="s">
        <v>1153</v>
      </c>
      <c r="AJ553" s="47" t="s">
        <v>1154</v>
      </c>
      <c r="AK553" s="47" t="s">
        <v>1155</v>
      </c>
      <c r="AL553" s="47" t="s">
        <v>1156</v>
      </c>
      <c r="AM553" s="47" t="s">
        <v>1157</v>
      </c>
      <c r="AN553" s="47" t="s">
        <v>1158</v>
      </c>
      <c r="AO553" s="47" t="s">
        <v>21</v>
      </c>
    </row>
    <row r="554" spans="1:41" ht="56.25" x14ac:dyDescent="0.25">
      <c r="A554" s="50" t="s">
        <v>43</v>
      </c>
      <c r="B554" s="53" t="s">
        <v>981</v>
      </c>
      <c r="C554" s="104" t="s">
        <v>982</v>
      </c>
      <c r="D554" s="50" t="s">
        <v>983</v>
      </c>
      <c r="E554" s="54">
        <v>4</v>
      </c>
      <c r="F554" s="52" t="s">
        <v>677</v>
      </c>
      <c r="G554" s="50" t="s">
        <v>127</v>
      </c>
      <c r="H554" s="54" t="s">
        <v>52</v>
      </c>
      <c r="I554" s="57">
        <v>4</v>
      </c>
      <c r="J554" s="56">
        <v>6062.2717294848435</v>
      </c>
      <c r="K554" s="56">
        <f t="shared" ref="K554" si="532">+J554*I554</f>
        <v>24249.086917939374</v>
      </c>
      <c r="L554" s="73" t="s">
        <v>67</v>
      </c>
      <c r="M554" s="74" t="s">
        <v>41</v>
      </c>
      <c r="N554" s="74" t="s">
        <v>984</v>
      </c>
      <c r="O554" s="74" t="s">
        <v>32</v>
      </c>
      <c r="P554" s="58"/>
      <c r="Q554" s="58"/>
      <c r="R554" s="58">
        <v>2</v>
      </c>
      <c r="S554" s="58"/>
      <c r="T554" s="58">
        <v>2</v>
      </c>
      <c r="U554" s="58"/>
      <c r="V554" s="58"/>
      <c r="W554" s="58"/>
      <c r="X554" s="58"/>
      <c r="Y554" s="58"/>
      <c r="Z554" s="58"/>
      <c r="AA554" s="58"/>
      <c r="AB554" s="111">
        <f t="shared" ref="AB554:AB556" si="533">+SUM(P554:AA554)</f>
        <v>4</v>
      </c>
      <c r="AC554" s="60">
        <f t="shared" ref="AC554:AC556" si="534">+P554*J554</f>
        <v>0</v>
      </c>
      <c r="AD554" s="60">
        <f t="shared" ref="AD554:AD556" si="535">+Q554*J554</f>
        <v>0</v>
      </c>
      <c r="AE554" s="60">
        <f t="shared" ref="AE554:AE556" si="536">+R554*J554</f>
        <v>12124.543458969687</v>
      </c>
      <c r="AF554" s="60">
        <f t="shared" ref="AF554:AF556" si="537">+S554*J554</f>
        <v>0</v>
      </c>
      <c r="AG554" s="60">
        <f t="shared" ref="AG554:AG556" si="538">+T554*J554</f>
        <v>12124.543458969687</v>
      </c>
      <c r="AH554" s="60">
        <f t="shared" ref="AH554:AH556" si="539">+U554*J554</f>
        <v>0</v>
      </c>
      <c r="AI554" s="60">
        <f t="shared" ref="AI554:AI556" si="540">+V554*J554</f>
        <v>0</v>
      </c>
      <c r="AJ554" s="60">
        <f t="shared" ref="AJ554:AJ556" si="541">+W554*J554</f>
        <v>0</v>
      </c>
      <c r="AK554" s="60">
        <f t="shared" ref="AK554:AK556" si="542">+X554*J554</f>
        <v>0</v>
      </c>
      <c r="AL554" s="60">
        <f t="shared" ref="AL554:AL556" si="543">+Y554*J554</f>
        <v>0</v>
      </c>
      <c r="AM554" s="60">
        <f t="shared" ref="AM554:AM556" si="544">+Z554*J554</f>
        <v>0</v>
      </c>
      <c r="AN554" s="60">
        <f t="shared" ref="AN554:AN556" si="545">+AA554*J554</f>
        <v>0</v>
      </c>
      <c r="AO554" s="60">
        <f t="shared" ref="AO554:AO556" si="546">SUM(AC554:AN554)</f>
        <v>24249.086917939374</v>
      </c>
    </row>
    <row r="555" spans="1:41" ht="56.25" x14ac:dyDescent="0.25">
      <c r="A555" s="50" t="s">
        <v>43</v>
      </c>
      <c r="B555" s="53" t="s">
        <v>981</v>
      </c>
      <c r="C555" s="104"/>
      <c r="D555" s="54" t="s">
        <v>985</v>
      </c>
      <c r="E555" s="54">
        <v>4</v>
      </c>
      <c r="F555" s="52" t="s">
        <v>677</v>
      </c>
      <c r="G555" s="54" t="s">
        <v>986</v>
      </c>
      <c r="H555" s="54" t="s">
        <v>52</v>
      </c>
      <c r="I555" s="179">
        <v>4</v>
      </c>
      <c r="J555" s="56"/>
      <c r="K555" s="56"/>
      <c r="L555" s="73"/>
      <c r="M555" s="74"/>
      <c r="N555" s="74"/>
      <c r="O555" s="74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111">
        <f t="shared" si="533"/>
        <v>0</v>
      </c>
      <c r="AC555" s="60">
        <f t="shared" si="534"/>
        <v>0</v>
      </c>
      <c r="AD555" s="60">
        <f t="shared" si="535"/>
        <v>0</v>
      </c>
      <c r="AE555" s="60">
        <f t="shared" si="536"/>
        <v>0</v>
      </c>
      <c r="AF555" s="60">
        <f t="shared" si="537"/>
        <v>0</v>
      </c>
      <c r="AG555" s="60">
        <f t="shared" si="538"/>
        <v>0</v>
      </c>
      <c r="AH555" s="60">
        <f t="shared" si="539"/>
        <v>0</v>
      </c>
      <c r="AI555" s="60">
        <f t="shared" si="540"/>
        <v>0</v>
      </c>
      <c r="AJ555" s="60">
        <f t="shared" si="541"/>
        <v>0</v>
      </c>
      <c r="AK555" s="60">
        <f t="shared" si="542"/>
        <v>0</v>
      </c>
      <c r="AL555" s="60">
        <f t="shared" si="543"/>
        <v>0</v>
      </c>
      <c r="AM555" s="60">
        <f t="shared" si="544"/>
        <v>0</v>
      </c>
      <c r="AN555" s="60">
        <f t="shared" si="545"/>
        <v>0</v>
      </c>
      <c r="AO555" s="60">
        <f t="shared" si="546"/>
        <v>0</v>
      </c>
    </row>
    <row r="556" spans="1:41" ht="56.25" x14ac:dyDescent="0.25">
      <c r="A556" s="50" t="s">
        <v>43</v>
      </c>
      <c r="B556" s="53" t="s">
        <v>981</v>
      </c>
      <c r="C556" s="104"/>
      <c r="D556" s="53" t="s">
        <v>987</v>
      </c>
      <c r="E556" s="54">
        <v>2</v>
      </c>
      <c r="F556" s="52" t="s">
        <v>677</v>
      </c>
      <c r="G556" s="54" t="s">
        <v>986</v>
      </c>
      <c r="H556" s="54" t="s">
        <v>52</v>
      </c>
      <c r="I556" s="179">
        <v>2</v>
      </c>
      <c r="J556" s="56"/>
      <c r="K556" s="56"/>
      <c r="L556" s="73"/>
      <c r="M556" s="74"/>
      <c r="N556" s="74"/>
      <c r="O556" s="74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111">
        <f t="shared" si="533"/>
        <v>0</v>
      </c>
      <c r="AC556" s="60">
        <f t="shared" si="534"/>
        <v>0</v>
      </c>
      <c r="AD556" s="60">
        <f t="shared" si="535"/>
        <v>0</v>
      </c>
      <c r="AE556" s="60">
        <f t="shared" si="536"/>
        <v>0</v>
      </c>
      <c r="AF556" s="60">
        <f t="shared" si="537"/>
        <v>0</v>
      </c>
      <c r="AG556" s="60">
        <f t="shared" si="538"/>
        <v>0</v>
      </c>
      <c r="AH556" s="60">
        <f t="shared" si="539"/>
        <v>0</v>
      </c>
      <c r="AI556" s="60">
        <f t="shared" si="540"/>
        <v>0</v>
      </c>
      <c r="AJ556" s="60">
        <f t="shared" si="541"/>
        <v>0</v>
      </c>
      <c r="AK556" s="60">
        <f t="shared" si="542"/>
        <v>0</v>
      </c>
      <c r="AL556" s="60">
        <f t="shared" si="543"/>
        <v>0</v>
      </c>
      <c r="AM556" s="60">
        <f t="shared" si="544"/>
        <v>0</v>
      </c>
      <c r="AN556" s="60">
        <f t="shared" si="545"/>
        <v>0</v>
      </c>
      <c r="AO556" s="60">
        <f t="shared" si="546"/>
        <v>0</v>
      </c>
    </row>
    <row r="557" spans="1:41" x14ac:dyDescent="0.25">
      <c r="A557" s="64"/>
      <c r="B557" s="65"/>
      <c r="C557" s="35"/>
      <c r="D557" s="32" t="s">
        <v>42</v>
      </c>
      <c r="E557" s="33"/>
      <c r="F557" s="66"/>
      <c r="G557" s="65"/>
      <c r="H557" s="67"/>
      <c r="I557" s="68"/>
      <c r="J557" s="34"/>
      <c r="K557" s="69">
        <f>SUM(K554:K554)</f>
        <v>24249.086917939374</v>
      </c>
      <c r="L557" s="68"/>
      <c r="M557" s="70"/>
      <c r="N557" s="70"/>
      <c r="O557" s="70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70">
        <f>SUM(AC554:AC554)</f>
        <v>0</v>
      </c>
      <c r="AD557" s="70">
        <f t="shared" ref="AD557:AO557" si="547">SUM(AD554:AD554)</f>
        <v>0</v>
      </c>
      <c r="AE557" s="70">
        <f t="shared" si="547"/>
        <v>12124.543458969687</v>
      </c>
      <c r="AF557" s="70">
        <f t="shared" si="547"/>
        <v>0</v>
      </c>
      <c r="AG557" s="70">
        <f t="shared" si="547"/>
        <v>12124.543458969687</v>
      </c>
      <c r="AH557" s="70">
        <f t="shared" si="547"/>
        <v>0</v>
      </c>
      <c r="AI557" s="70">
        <f t="shared" si="547"/>
        <v>0</v>
      </c>
      <c r="AJ557" s="70">
        <f t="shared" si="547"/>
        <v>0</v>
      </c>
      <c r="AK557" s="70">
        <f t="shared" si="547"/>
        <v>0</v>
      </c>
      <c r="AL557" s="70">
        <f t="shared" si="547"/>
        <v>0</v>
      </c>
      <c r="AM557" s="70">
        <f t="shared" si="547"/>
        <v>0</v>
      </c>
      <c r="AN557" s="70">
        <f t="shared" si="547"/>
        <v>0</v>
      </c>
      <c r="AO557" s="70">
        <f t="shared" si="547"/>
        <v>24249.086917939374</v>
      </c>
    </row>
    <row r="558" spans="1:41" x14ac:dyDescent="0.25">
      <c r="A558" s="86"/>
      <c r="B558" s="86"/>
      <c r="C558" s="86"/>
      <c r="D558" s="87" t="s">
        <v>988</v>
      </c>
      <c r="E558" s="86"/>
      <c r="F558" s="86"/>
      <c r="G558" s="133"/>
      <c r="H558" s="86"/>
      <c r="I558" s="88"/>
      <c r="J558" s="107"/>
      <c r="K558" s="89">
        <f>+K557</f>
        <v>24249.086917939374</v>
      </c>
      <c r="L558" s="88"/>
      <c r="M558" s="86"/>
      <c r="N558" s="86"/>
      <c r="O558" s="86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  <c r="AA558" s="108"/>
      <c r="AB558" s="108"/>
      <c r="AC558" s="89">
        <f t="shared" ref="AC558" si="548">+AC557</f>
        <v>0</v>
      </c>
      <c r="AD558" s="89">
        <f t="shared" ref="AD558:AO558" si="549">+AD557</f>
        <v>0</v>
      </c>
      <c r="AE558" s="89">
        <f t="shared" si="549"/>
        <v>12124.543458969687</v>
      </c>
      <c r="AF558" s="89">
        <f t="shared" si="549"/>
        <v>0</v>
      </c>
      <c r="AG558" s="89">
        <f t="shared" si="549"/>
        <v>12124.543458969687</v>
      </c>
      <c r="AH558" s="89">
        <f t="shared" si="549"/>
        <v>0</v>
      </c>
      <c r="AI558" s="89">
        <f t="shared" si="549"/>
        <v>0</v>
      </c>
      <c r="AJ558" s="89">
        <f t="shared" si="549"/>
        <v>0</v>
      </c>
      <c r="AK558" s="89">
        <f t="shared" si="549"/>
        <v>0</v>
      </c>
      <c r="AL558" s="89">
        <f t="shared" si="549"/>
        <v>0</v>
      </c>
      <c r="AM558" s="89">
        <f t="shared" si="549"/>
        <v>0</v>
      </c>
      <c r="AN558" s="89">
        <f t="shared" si="549"/>
        <v>0</v>
      </c>
      <c r="AO558" s="89">
        <f t="shared" si="549"/>
        <v>24249.086917939374</v>
      </c>
    </row>
    <row r="559" spans="1:41" x14ac:dyDescent="0.25">
      <c r="A559" s="86"/>
      <c r="B559" s="86"/>
      <c r="C559" s="86"/>
      <c r="D559" s="87" t="s">
        <v>989</v>
      </c>
      <c r="E559" s="86"/>
      <c r="F559" s="86"/>
      <c r="G559" s="133"/>
      <c r="H559" s="86"/>
      <c r="I559" s="88"/>
      <c r="J559" s="107"/>
      <c r="K559" s="89">
        <f>+K558+K550+K539+K531+K489+K483+K456+K442+K434+K359+K348+K328+K320+K87+K48</f>
        <v>149999999.99938941</v>
      </c>
      <c r="L559" s="88"/>
      <c r="M559" s="86"/>
      <c r="N559" s="86"/>
      <c r="O559" s="86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108"/>
      <c r="AB559" s="108"/>
      <c r="AC559" s="89">
        <f t="shared" ref="AC559" si="550">+AC558+AC550+AC539+AC531+AC489+AC483+AC456+AC442+AC434+AC359+AC348+AC328+AC320+AC87+AC48</f>
        <v>0</v>
      </c>
      <c r="AD559" s="89">
        <f t="shared" ref="AD559:AO559" si="551">+AD558+AD550+AD539+AD531+AD489+AD483+AD456+AD442+AD434+AD359+AD348+AD328+AD320+AD87+AD48</f>
        <v>0</v>
      </c>
      <c r="AE559" s="89">
        <f t="shared" si="551"/>
        <v>36047146.14540299</v>
      </c>
      <c r="AF559" s="89">
        <f t="shared" si="551"/>
        <v>11248262.731176082</v>
      </c>
      <c r="AG559" s="89">
        <f t="shared" si="551"/>
        <v>46739414.13043718</v>
      </c>
      <c r="AH559" s="89">
        <f t="shared" si="551"/>
        <v>5951718.8564947676</v>
      </c>
      <c r="AI559" s="89">
        <f t="shared" si="551"/>
        <v>6735984.6918051783</v>
      </c>
      <c r="AJ559" s="89">
        <f t="shared" si="551"/>
        <v>29886250.570043437</v>
      </c>
      <c r="AK559" s="89">
        <f t="shared" si="551"/>
        <v>421893.78009262145</v>
      </c>
      <c r="AL559" s="89">
        <f t="shared" si="551"/>
        <v>9618952.0404239036</v>
      </c>
      <c r="AM559" s="89">
        <f t="shared" si="551"/>
        <v>3350377.0535132252</v>
      </c>
      <c r="AN559" s="89">
        <f t="shared" si="551"/>
        <v>0</v>
      </c>
      <c r="AO559" s="89">
        <f t="shared" si="551"/>
        <v>149999999.99938941</v>
      </c>
    </row>
    <row r="560" spans="1:41" x14ac:dyDescent="0.25">
      <c r="A560" s="29" t="s">
        <v>990</v>
      </c>
      <c r="B560" s="64"/>
      <c r="C560" s="31"/>
      <c r="D560" s="32"/>
      <c r="E560" s="33"/>
      <c r="F560" s="66"/>
      <c r="G560" s="32"/>
      <c r="H560" s="67"/>
      <c r="I560" s="33"/>
      <c r="J560" s="34"/>
      <c r="K560" s="36"/>
      <c r="L560" s="35"/>
      <c r="M560" s="35"/>
      <c r="N560" s="70"/>
      <c r="O560" s="70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</row>
    <row r="561" spans="1:41" x14ac:dyDescent="0.25">
      <c r="A561" s="37" t="s">
        <v>991</v>
      </c>
      <c r="B561" s="37"/>
      <c r="C561" s="39"/>
      <c r="D561" s="37"/>
      <c r="E561" s="44"/>
      <c r="F561" s="91"/>
      <c r="G561" s="38"/>
      <c r="H561" s="44"/>
      <c r="I561" s="37"/>
      <c r="J561" s="175"/>
      <c r="K561" s="180"/>
      <c r="L561" s="93"/>
      <c r="M561" s="93"/>
      <c r="N561" s="38"/>
      <c r="O561" s="38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</row>
    <row r="562" spans="1:41" x14ac:dyDescent="0.25">
      <c r="A562" s="226" t="s">
        <v>4</v>
      </c>
      <c r="B562" s="226" t="s">
        <v>5</v>
      </c>
      <c r="C562" s="226" t="s">
        <v>6</v>
      </c>
      <c r="D562" s="226" t="s">
        <v>7</v>
      </c>
      <c r="E562" s="226" t="s">
        <v>8</v>
      </c>
      <c r="F562" s="226" t="s">
        <v>9</v>
      </c>
      <c r="G562" s="226" t="s">
        <v>10</v>
      </c>
      <c r="H562" s="226" t="s">
        <v>11</v>
      </c>
      <c r="I562" s="228" t="s">
        <v>12</v>
      </c>
      <c r="J562" s="229" t="s">
        <v>13</v>
      </c>
      <c r="K562" s="226" t="s">
        <v>14</v>
      </c>
      <c r="L562" s="226" t="s">
        <v>15</v>
      </c>
      <c r="M562" s="226" t="s">
        <v>992</v>
      </c>
      <c r="N562" s="227" t="s">
        <v>17</v>
      </c>
      <c r="O562" s="226" t="s">
        <v>18</v>
      </c>
      <c r="P562" s="220" t="s">
        <v>19</v>
      </c>
      <c r="Q562" s="221"/>
      <c r="R562" s="221"/>
      <c r="S562" s="221"/>
      <c r="T562" s="221"/>
      <c r="U562" s="221"/>
      <c r="V562" s="221"/>
      <c r="W562" s="221"/>
      <c r="X562" s="221"/>
      <c r="Y562" s="221"/>
      <c r="Z562" s="221"/>
      <c r="AA562" s="221"/>
      <c r="AB562" s="222"/>
      <c r="AC562" s="220" t="s">
        <v>20</v>
      </c>
      <c r="AD562" s="221"/>
      <c r="AE562" s="221"/>
      <c r="AF562" s="221"/>
      <c r="AG562" s="221"/>
      <c r="AH562" s="221"/>
      <c r="AI562" s="221"/>
      <c r="AJ562" s="221"/>
      <c r="AK562" s="221"/>
      <c r="AL562" s="221"/>
      <c r="AM562" s="221"/>
      <c r="AN562" s="221"/>
      <c r="AO562" s="222"/>
    </row>
    <row r="563" spans="1:41" x14ac:dyDescent="0.25">
      <c r="A563" s="226"/>
      <c r="B563" s="226"/>
      <c r="C563" s="226"/>
      <c r="D563" s="226"/>
      <c r="E563" s="226"/>
      <c r="F563" s="226"/>
      <c r="G563" s="226"/>
      <c r="H563" s="226"/>
      <c r="I563" s="228"/>
      <c r="J563" s="229"/>
      <c r="K563" s="226"/>
      <c r="L563" s="226"/>
      <c r="M563" s="226"/>
      <c r="N563" s="227"/>
      <c r="O563" s="226"/>
      <c r="P563" s="47" t="s">
        <v>1147</v>
      </c>
      <c r="Q563" s="47" t="s">
        <v>1148</v>
      </c>
      <c r="R563" s="47" t="s">
        <v>1149</v>
      </c>
      <c r="S563" s="47" t="s">
        <v>1150</v>
      </c>
      <c r="T563" s="47" t="s">
        <v>1151</v>
      </c>
      <c r="U563" s="47" t="s">
        <v>1152</v>
      </c>
      <c r="V563" s="47" t="s">
        <v>1153</v>
      </c>
      <c r="W563" s="47" t="s">
        <v>1154</v>
      </c>
      <c r="X563" s="47" t="s">
        <v>1155</v>
      </c>
      <c r="Y563" s="47" t="s">
        <v>1156</v>
      </c>
      <c r="Z563" s="47" t="s">
        <v>1157</v>
      </c>
      <c r="AA563" s="47" t="s">
        <v>1158</v>
      </c>
      <c r="AB563" s="47" t="s">
        <v>21</v>
      </c>
      <c r="AC563" s="47" t="s">
        <v>1147</v>
      </c>
      <c r="AD563" s="47" t="s">
        <v>1148</v>
      </c>
      <c r="AE563" s="47" t="s">
        <v>1149</v>
      </c>
      <c r="AF563" s="47" t="s">
        <v>1150</v>
      </c>
      <c r="AG563" s="47" t="s">
        <v>1151</v>
      </c>
      <c r="AH563" s="47" t="s">
        <v>1152</v>
      </c>
      <c r="AI563" s="47" t="s">
        <v>1153</v>
      </c>
      <c r="AJ563" s="47" t="s">
        <v>1154</v>
      </c>
      <c r="AK563" s="47" t="s">
        <v>1155</v>
      </c>
      <c r="AL563" s="47" t="s">
        <v>1156</v>
      </c>
      <c r="AM563" s="47" t="s">
        <v>1157</v>
      </c>
      <c r="AN563" s="47" t="s">
        <v>1158</v>
      </c>
      <c r="AO563" s="47" t="s">
        <v>21</v>
      </c>
    </row>
    <row r="564" spans="1:41" ht="45" x14ac:dyDescent="0.25">
      <c r="A564" s="48" t="s">
        <v>43</v>
      </c>
      <c r="B564" s="53" t="s">
        <v>993</v>
      </c>
      <c r="C564" s="181" t="s">
        <v>986</v>
      </c>
      <c r="D564" s="230" t="s">
        <v>994</v>
      </c>
      <c r="E564" s="182">
        <v>12</v>
      </c>
      <c r="F564" s="183" t="s">
        <v>995</v>
      </c>
      <c r="G564" s="184" t="s">
        <v>996</v>
      </c>
      <c r="H564" s="185" t="s">
        <v>997</v>
      </c>
      <c r="I564" s="182">
        <v>4</v>
      </c>
      <c r="J564" s="71">
        <v>15600000</v>
      </c>
      <c r="K564" s="186">
        <f>+J564*I564</f>
        <v>62400000</v>
      </c>
      <c r="L564" s="164" t="s">
        <v>998</v>
      </c>
      <c r="M564" s="187" t="s">
        <v>999</v>
      </c>
      <c r="N564" s="188" t="s">
        <v>1000</v>
      </c>
      <c r="O564" s="183" t="s">
        <v>1001</v>
      </c>
      <c r="Q564" s="189"/>
      <c r="R564" s="189">
        <v>1</v>
      </c>
      <c r="T564" s="189"/>
      <c r="U564" s="189">
        <v>1</v>
      </c>
      <c r="W564" s="189">
        <v>1</v>
      </c>
      <c r="X564" s="189"/>
      <c r="Y564" s="189">
        <v>1</v>
      </c>
      <c r="Z564" s="189"/>
      <c r="AA564" s="189"/>
      <c r="AB564" s="111">
        <f>+SUM(P564:AA564)</f>
        <v>4</v>
      </c>
      <c r="AC564" s="60">
        <f t="shared" ref="AC564:AC573" si="552">+P564*J564</f>
        <v>0</v>
      </c>
      <c r="AD564" s="60">
        <f t="shared" ref="AD564:AD573" si="553">+Q564*J564</f>
        <v>0</v>
      </c>
      <c r="AE564" s="60">
        <f t="shared" ref="AE564:AE573" si="554">+R564*J564</f>
        <v>15600000</v>
      </c>
      <c r="AF564" s="60">
        <f t="shared" ref="AF564:AF573" si="555">+S564*J564</f>
        <v>0</v>
      </c>
      <c r="AG564" s="60">
        <f t="shared" ref="AG564:AG573" si="556">+T564*J564</f>
        <v>0</v>
      </c>
      <c r="AH564" s="60">
        <f t="shared" ref="AH564:AH573" si="557">+U564*J564</f>
        <v>15600000</v>
      </c>
      <c r="AI564" s="60">
        <f t="shared" ref="AI564:AI573" si="558">+V564*J564</f>
        <v>0</v>
      </c>
      <c r="AJ564" s="60">
        <f t="shared" ref="AJ564:AJ573" si="559">+W564*J564</f>
        <v>15600000</v>
      </c>
      <c r="AK564" s="60">
        <f t="shared" ref="AK564:AK573" si="560">+X564*J564</f>
        <v>0</v>
      </c>
      <c r="AL564" s="60">
        <f t="shared" ref="AL564:AL573" si="561">+Y564*J564</f>
        <v>15600000</v>
      </c>
      <c r="AM564" s="60">
        <f t="shared" ref="AM564:AM573" si="562">+Z564*J564</f>
        <v>0</v>
      </c>
      <c r="AN564" s="60">
        <f t="shared" ref="AN564:AN573" si="563">+AA564*J564</f>
        <v>0</v>
      </c>
      <c r="AO564" s="60">
        <f t="shared" ref="AO564:AO573" si="564">SUM(AC564:AN564)</f>
        <v>62400000</v>
      </c>
    </row>
    <row r="565" spans="1:41" ht="45" x14ac:dyDescent="0.25">
      <c r="A565" s="48" t="s">
        <v>43</v>
      </c>
      <c r="B565" s="53" t="s">
        <v>993</v>
      </c>
      <c r="C565" s="181" t="s">
        <v>986</v>
      </c>
      <c r="D565" s="230"/>
      <c r="E565" s="182">
        <v>12</v>
      </c>
      <c r="F565" s="183" t="s">
        <v>995</v>
      </c>
      <c r="G565" s="184" t="s">
        <v>1002</v>
      </c>
      <c r="H565" s="183" t="s">
        <v>1003</v>
      </c>
      <c r="I565" s="182">
        <v>4</v>
      </c>
      <c r="J565" s="71">
        <v>2979151.25</v>
      </c>
      <c r="K565" s="186">
        <f t="shared" ref="K565:K589" si="565">+J565*I565</f>
        <v>11916605</v>
      </c>
      <c r="L565" s="190" t="s">
        <v>1004</v>
      </c>
      <c r="M565" s="187" t="s">
        <v>999</v>
      </c>
      <c r="N565" s="188" t="s">
        <v>1000</v>
      </c>
      <c r="O565" s="183" t="s">
        <v>1001</v>
      </c>
      <c r="Q565" s="189"/>
      <c r="R565" s="189">
        <v>1</v>
      </c>
      <c r="T565" s="189"/>
      <c r="U565" s="189">
        <v>1</v>
      </c>
      <c r="W565" s="189">
        <v>1</v>
      </c>
      <c r="X565" s="189"/>
      <c r="Y565" s="189">
        <v>1</v>
      </c>
      <c r="Z565" s="189"/>
      <c r="AA565" s="189"/>
      <c r="AB565" s="111">
        <f t="shared" ref="AB565:AB573" si="566">+SUM(P565:AA565)</f>
        <v>4</v>
      </c>
      <c r="AC565" s="60">
        <f t="shared" si="552"/>
        <v>0</v>
      </c>
      <c r="AD565" s="60">
        <f t="shared" si="553"/>
        <v>0</v>
      </c>
      <c r="AE565" s="60">
        <f t="shared" si="554"/>
        <v>2979151.25</v>
      </c>
      <c r="AF565" s="60">
        <f t="shared" si="555"/>
        <v>0</v>
      </c>
      <c r="AG565" s="60">
        <f t="shared" si="556"/>
        <v>0</v>
      </c>
      <c r="AH565" s="60">
        <f t="shared" si="557"/>
        <v>2979151.25</v>
      </c>
      <c r="AI565" s="60">
        <f t="shared" si="558"/>
        <v>0</v>
      </c>
      <c r="AJ565" s="60">
        <f t="shared" si="559"/>
        <v>2979151.25</v>
      </c>
      <c r="AK565" s="60">
        <f t="shared" si="560"/>
        <v>0</v>
      </c>
      <c r="AL565" s="60">
        <f t="shared" si="561"/>
        <v>2979151.25</v>
      </c>
      <c r="AM565" s="60">
        <f t="shared" si="562"/>
        <v>0</v>
      </c>
      <c r="AN565" s="60">
        <f t="shared" si="563"/>
        <v>0</v>
      </c>
      <c r="AO565" s="60">
        <f t="shared" si="564"/>
        <v>11916605</v>
      </c>
    </row>
    <row r="566" spans="1:41" ht="45" x14ac:dyDescent="0.25">
      <c r="A566" s="48" t="s">
        <v>43</v>
      </c>
      <c r="B566" s="53" t="s">
        <v>993</v>
      </c>
      <c r="C566" s="181" t="s">
        <v>986</v>
      </c>
      <c r="D566" s="230"/>
      <c r="E566" s="182">
        <v>12</v>
      </c>
      <c r="F566" s="183" t="s">
        <v>995</v>
      </c>
      <c r="G566" s="184" t="s">
        <v>1005</v>
      </c>
      <c r="H566" s="141" t="s">
        <v>52</v>
      </c>
      <c r="I566" s="182">
        <v>4</v>
      </c>
      <c r="J566" s="71">
        <v>270000</v>
      </c>
      <c r="K566" s="186">
        <f t="shared" si="565"/>
        <v>1080000</v>
      </c>
      <c r="L566" s="164" t="s">
        <v>1006</v>
      </c>
      <c r="M566" s="187" t="s">
        <v>999</v>
      </c>
      <c r="N566" s="188" t="s">
        <v>1000</v>
      </c>
      <c r="O566" s="183" t="s">
        <v>1001</v>
      </c>
      <c r="Q566" s="189"/>
      <c r="R566" s="189">
        <v>1</v>
      </c>
      <c r="T566" s="189"/>
      <c r="U566" s="189">
        <v>1</v>
      </c>
      <c r="W566" s="189">
        <v>1</v>
      </c>
      <c r="X566" s="189"/>
      <c r="Y566" s="189">
        <v>1</v>
      </c>
      <c r="Z566" s="189"/>
      <c r="AA566" s="189"/>
      <c r="AB566" s="111">
        <f t="shared" si="566"/>
        <v>4</v>
      </c>
      <c r="AC566" s="60">
        <f t="shared" si="552"/>
        <v>0</v>
      </c>
      <c r="AD566" s="60">
        <f t="shared" si="553"/>
        <v>0</v>
      </c>
      <c r="AE566" s="60">
        <f t="shared" si="554"/>
        <v>270000</v>
      </c>
      <c r="AF566" s="60">
        <f t="shared" si="555"/>
        <v>0</v>
      </c>
      <c r="AG566" s="60">
        <f t="shared" si="556"/>
        <v>0</v>
      </c>
      <c r="AH566" s="60">
        <f t="shared" si="557"/>
        <v>270000</v>
      </c>
      <c r="AI566" s="60">
        <f t="shared" si="558"/>
        <v>0</v>
      </c>
      <c r="AJ566" s="60">
        <f t="shared" si="559"/>
        <v>270000</v>
      </c>
      <c r="AK566" s="60">
        <f t="shared" si="560"/>
        <v>0</v>
      </c>
      <c r="AL566" s="60">
        <f t="shared" si="561"/>
        <v>270000</v>
      </c>
      <c r="AM566" s="60">
        <f t="shared" si="562"/>
        <v>0</v>
      </c>
      <c r="AN566" s="60">
        <f t="shared" si="563"/>
        <v>0</v>
      </c>
      <c r="AO566" s="60">
        <f t="shared" si="564"/>
        <v>1080000</v>
      </c>
    </row>
    <row r="567" spans="1:41" ht="45" x14ac:dyDescent="0.25">
      <c r="A567" s="48" t="s">
        <v>43</v>
      </c>
      <c r="B567" s="53" t="s">
        <v>993</v>
      </c>
      <c r="C567" s="181" t="s">
        <v>986</v>
      </c>
      <c r="D567" s="230"/>
      <c r="E567" s="182">
        <v>1</v>
      </c>
      <c r="F567" s="183" t="s">
        <v>995</v>
      </c>
      <c r="G567" s="184" t="s">
        <v>1007</v>
      </c>
      <c r="H567" s="141" t="s">
        <v>52</v>
      </c>
      <c r="I567" s="182">
        <v>1</v>
      </c>
      <c r="J567" s="71">
        <v>4900000</v>
      </c>
      <c r="K567" s="186">
        <f t="shared" si="565"/>
        <v>4900000</v>
      </c>
      <c r="L567" s="164" t="s">
        <v>1008</v>
      </c>
      <c r="M567" s="187" t="s">
        <v>999</v>
      </c>
      <c r="N567" s="188" t="s">
        <v>1000</v>
      </c>
      <c r="O567" s="183" t="s">
        <v>1001</v>
      </c>
      <c r="Q567" s="189"/>
      <c r="R567" s="189"/>
      <c r="T567" s="189"/>
      <c r="U567" s="189"/>
      <c r="W567" s="189">
        <v>1</v>
      </c>
      <c r="X567" s="189"/>
      <c r="Y567" s="189"/>
      <c r="Z567" s="189"/>
      <c r="AA567" s="189"/>
      <c r="AB567" s="111">
        <f t="shared" si="566"/>
        <v>1</v>
      </c>
      <c r="AC567" s="60">
        <f t="shared" si="552"/>
        <v>0</v>
      </c>
      <c r="AD567" s="60">
        <f t="shared" si="553"/>
        <v>0</v>
      </c>
      <c r="AE567" s="60">
        <f t="shared" si="554"/>
        <v>0</v>
      </c>
      <c r="AF567" s="60">
        <f t="shared" si="555"/>
        <v>0</v>
      </c>
      <c r="AG567" s="60">
        <f t="shared" si="556"/>
        <v>0</v>
      </c>
      <c r="AH567" s="60">
        <f t="shared" si="557"/>
        <v>0</v>
      </c>
      <c r="AI567" s="60">
        <f t="shared" si="558"/>
        <v>0</v>
      </c>
      <c r="AJ567" s="60">
        <f t="shared" si="559"/>
        <v>4900000</v>
      </c>
      <c r="AK567" s="60">
        <f t="shared" si="560"/>
        <v>0</v>
      </c>
      <c r="AL567" s="60">
        <f t="shared" si="561"/>
        <v>0</v>
      </c>
      <c r="AM567" s="60">
        <f t="shared" si="562"/>
        <v>0</v>
      </c>
      <c r="AN567" s="60">
        <f t="shared" si="563"/>
        <v>0</v>
      </c>
      <c r="AO567" s="60">
        <f t="shared" si="564"/>
        <v>4900000</v>
      </c>
    </row>
    <row r="568" spans="1:41" ht="45" x14ac:dyDescent="0.25">
      <c r="A568" s="48" t="s">
        <v>43</v>
      </c>
      <c r="B568" s="53" t="s">
        <v>993</v>
      </c>
      <c r="C568" s="181" t="s">
        <v>986</v>
      </c>
      <c r="D568" s="230"/>
      <c r="E568" s="182">
        <v>1</v>
      </c>
      <c r="F568" s="183" t="s">
        <v>995</v>
      </c>
      <c r="G568" s="184" t="s">
        <v>1009</v>
      </c>
      <c r="H568" s="141" t="s">
        <v>52</v>
      </c>
      <c r="I568" s="182">
        <v>1</v>
      </c>
      <c r="J568" s="71">
        <v>5850000</v>
      </c>
      <c r="K568" s="186">
        <f t="shared" si="565"/>
        <v>5850000</v>
      </c>
      <c r="L568" s="164" t="s">
        <v>1010</v>
      </c>
      <c r="M568" s="187" t="s">
        <v>999</v>
      </c>
      <c r="N568" s="188" t="s">
        <v>1000</v>
      </c>
      <c r="O568" s="183" t="s">
        <v>1001</v>
      </c>
      <c r="Q568" s="189"/>
      <c r="R568" s="189"/>
      <c r="T568" s="189"/>
      <c r="U568" s="189"/>
      <c r="W568" s="189"/>
      <c r="X568" s="189"/>
      <c r="Y568" s="189">
        <v>1</v>
      </c>
      <c r="Z568" s="189"/>
      <c r="AA568" s="189"/>
      <c r="AB568" s="111">
        <f t="shared" si="566"/>
        <v>1</v>
      </c>
      <c r="AC568" s="60">
        <f t="shared" si="552"/>
        <v>0</v>
      </c>
      <c r="AD568" s="60">
        <f t="shared" si="553"/>
        <v>0</v>
      </c>
      <c r="AE568" s="60">
        <f t="shared" si="554"/>
        <v>0</v>
      </c>
      <c r="AF568" s="60">
        <f t="shared" si="555"/>
        <v>0</v>
      </c>
      <c r="AG568" s="60">
        <f t="shared" si="556"/>
        <v>0</v>
      </c>
      <c r="AH568" s="60">
        <f t="shared" si="557"/>
        <v>0</v>
      </c>
      <c r="AI568" s="60">
        <f t="shared" si="558"/>
        <v>0</v>
      </c>
      <c r="AJ568" s="60">
        <f t="shared" si="559"/>
        <v>0</v>
      </c>
      <c r="AK568" s="60">
        <f t="shared" si="560"/>
        <v>0</v>
      </c>
      <c r="AL568" s="60">
        <f t="shared" si="561"/>
        <v>5850000</v>
      </c>
      <c r="AM568" s="60">
        <f t="shared" si="562"/>
        <v>0</v>
      </c>
      <c r="AN568" s="60">
        <f t="shared" si="563"/>
        <v>0</v>
      </c>
      <c r="AO568" s="60">
        <f t="shared" si="564"/>
        <v>5850000</v>
      </c>
    </row>
    <row r="569" spans="1:41" ht="45" x14ac:dyDescent="0.25">
      <c r="A569" s="48" t="s">
        <v>43</v>
      </c>
      <c r="B569" s="53" t="s">
        <v>993</v>
      </c>
      <c r="C569" s="181" t="s">
        <v>986</v>
      </c>
      <c r="D569" s="230"/>
      <c r="E569" s="182">
        <v>4</v>
      </c>
      <c r="F569" s="183" t="s">
        <v>995</v>
      </c>
      <c r="G569" s="184" t="s">
        <v>1011</v>
      </c>
      <c r="H569" s="141" t="s">
        <v>52</v>
      </c>
      <c r="I569" s="182">
        <v>4</v>
      </c>
      <c r="J569" s="71">
        <v>62500</v>
      </c>
      <c r="K569" s="186">
        <f t="shared" si="565"/>
        <v>250000</v>
      </c>
      <c r="L569" s="164" t="s">
        <v>1012</v>
      </c>
      <c r="M569" s="187" t="s">
        <v>999</v>
      </c>
      <c r="N569" s="188" t="s">
        <v>1000</v>
      </c>
      <c r="O569" s="183" t="s">
        <v>1001</v>
      </c>
      <c r="Q569" s="189"/>
      <c r="R569" s="189">
        <v>1</v>
      </c>
      <c r="T569" s="189"/>
      <c r="U569" s="189">
        <v>1</v>
      </c>
      <c r="W569" s="189">
        <v>1</v>
      </c>
      <c r="X569" s="189"/>
      <c r="Y569" s="189">
        <v>1</v>
      </c>
      <c r="Z569" s="189"/>
      <c r="AA569" s="189"/>
      <c r="AB569" s="111">
        <f t="shared" si="566"/>
        <v>4</v>
      </c>
      <c r="AC569" s="60">
        <f t="shared" si="552"/>
        <v>0</v>
      </c>
      <c r="AD569" s="60">
        <f t="shared" si="553"/>
        <v>0</v>
      </c>
      <c r="AE569" s="60">
        <f t="shared" si="554"/>
        <v>62500</v>
      </c>
      <c r="AF569" s="60">
        <f t="shared" si="555"/>
        <v>0</v>
      </c>
      <c r="AG569" s="60">
        <f t="shared" si="556"/>
        <v>0</v>
      </c>
      <c r="AH569" s="60">
        <f t="shared" si="557"/>
        <v>62500</v>
      </c>
      <c r="AI569" s="60">
        <f t="shared" si="558"/>
        <v>0</v>
      </c>
      <c r="AJ569" s="60">
        <f t="shared" si="559"/>
        <v>62500</v>
      </c>
      <c r="AK569" s="60">
        <f t="shared" si="560"/>
        <v>0</v>
      </c>
      <c r="AL569" s="60">
        <f t="shared" si="561"/>
        <v>62500</v>
      </c>
      <c r="AM569" s="60">
        <f t="shared" si="562"/>
        <v>0</v>
      </c>
      <c r="AN569" s="60">
        <f t="shared" si="563"/>
        <v>0</v>
      </c>
      <c r="AO569" s="60">
        <f t="shared" si="564"/>
        <v>250000</v>
      </c>
    </row>
    <row r="570" spans="1:41" ht="45" x14ac:dyDescent="0.25">
      <c r="A570" s="48" t="s">
        <v>43</v>
      </c>
      <c r="B570" s="53" t="s">
        <v>993</v>
      </c>
      <c r="C570" s="181" t="s">
        <v>986</v>
      </c>
      <c r="D570" s="230"/>
      <c r="E570" s="182">
        <v>12</v>
      </c>
      <c r="F570" s="183" t="s">
        <v>995</v>
      </c>
      <c r="G570" s="184" t="s">
        <v>1013</v>
      </c>
      <c r="H570" s="141" t="s">
        <v>52</v>
      </c>
      <c r="I570" s="182">
        <v>4</v>
      </c>
      <c r="J570" s="71">
        <v>62500</v>
      </c>
      <c r="K570" s="186">
        <f t="shared" si="565"/>
        <v>250000</v>
      </c>
      <c r="L570" s="164" t="s">
        <v>1014</v>
      </c>
      <c r="M570" s="187" t="s">
        <v>999</v>
      </c>
      <c r="N570" s="188" t="s">
        <v>1000</v>
      </c>
      <c r="O570" s="183" t="s">
        <v>1001</v>
      </c>
      <c r="Q570" s="189"/>
      <c r="R570" s="189">
        <v>1</v>
      </c>
      <c r="T570" s="189"/>
      <c r="U570" s="189">
        <v>1</v>
      </c>
      <c r="W570" s="189">
        <v>1</v>
      </c>
      <c r="X570" s="189"/>
      <c r="Y570" s="189">
        <v>1</v>
      </c>
      <c r="Z570" s="189"/>
      <c r="AA570" s="189"/>
      <c r="AB570" s="111">
        <f t="shared" si="566"/>
        <v>4</v>
      </c>
      <c r="AC570" s="60">
        <f t="shared" si="552"/>
        <v>0</v>
      </c>
      <c r="AD570" s="60">
        <f t="shared" si="553"/>
        <v>0</v>
      </c>
      <c r="AE570" s="60">
        <f t="shared" si="554"/>
        <v>62500</v>
      </c>
      <c r="AF570" s="60">
        <f t="shared" si="555"/>
        <v>0</v>
      </c>
      <c r="AG570" s="60">
        <f t="shared" si="556"/>
        <v>0</v>
      </c>
      <c r="AH570" s="60">
        <f t="shared" si="557"/>
        <v>62500</v>
      </c>
      <c r="AI570" s="60">
        <f t="shared" si="558"/>
        <v>0</v>
      </c>
      <c r="AJ570" s="60">
        <f t="shared" si="559"/>
        <v>62500</v>
      </c>
      <c r="AK570" s="60">
        <f t="shared" si="560"/>
        <v>0</v>
      </c>
      <c r="AL570" s="60">
        <f t="shared" si="561"/>
        <v>62500</v>
      </c>
      <c r="AM570" s="60">
        <f t="shared" si="562"/>
        <v>0</v>
      </c>
      <c r="AN570" s="60">
        <f t="shared" si="563"/>
        <v>0</v>
      </c>
      <c r="AO570" s="60">
        <f t="shared" si="564"/>
        <v>250000</v>
      </c>
    </row>
    <row r="571" spans="1:41" ht="45" x14ac:dyDescent="0.25">
      <c r="A571" s="48" t="s">
        <v>43</v>
      </c>
      <c r="B571" s="53" t="s">
        <v>993</v>
      </c>
      <c r="C571" s="181" t="s">
        <v>986</v>
      </c>
      <c r="D571" s="230"/>
      <c r="E571" s="182">
        <v>12</v>
      </c>
      <c r="F571" s="183" t="s">
        <v>995</v>
      </c>
      <c r="G571" s="184" t="s">
        <v>1015</v>
      </c>
      <c r="H571" s="141" t="s">
        <v>52</v>
      </c>
      <c r="I571" s="182">
        <v>4</v>
      </c>
      <c r="J571" s="71">
        <v>1225000</v>
      </c>
      <c r="K571" s="186">
        <f t="shared" si="565"/>
        <v>4900000</v>
      </c>
      <c r="L571" s="164" t="s">
        <v>1016</v>
      </c>
      <c r="M571" s="187" t="s">
        <v>999</v>
      </c>
      <c r="N571" s="188" t="s">
        <v>1000</v>
      </c>
      <c r="O571" s="183" t="s">
        <v>1001</v>
      </c>
      <c r="Q571" s="189"/>
      <c r="R571" s="189">
        <v>1</v>
      </c>
      <c r="T571" s="189"/>
      <c r="U571" s="189">
        <v>1</v>
      </c>
      <c r="W571" s="189">
        <v>1</v>
      </c>
      <c r="X571" s="189"/>
      <c r="Y571" s="189">
        <v>1</v>
      </c>
      <c r="Z571" s="189"/>
      <c r="AA571" s="189"/>
      <c r="AB571" s="111">
        <f t="shared" si="566"/>
        <v>4</v>
      </c>
      <c r="AC571" s="60">
        <f t="shared" si="552"/>
        <v>0</v>
      </c>
      <c r="AD571" s="60">
        <f t="shared" si="553"/>
        <v>0</v>
      </c>
      <c r="AE571" s="60">
        <f t="shared" si="554"/>
        <v>1225000</v>
      </c>
      <c r="AF571" s="60">
        <f t="shared" si="555"/>
        <v>0</v>
      </c>
      <c r="AG571" s="60">
        <f t="shared" si="556"/>
        <v>0</v>
      </c>
      <c r="AH571" s="60">
        <f t="shared" si="557"/>
        <v>1225000</v>
      </c>
      <c r="AI571" s="60">
        <f t="shared" si="558"/>
        <v>0</v>
      </c>
      <c r="AJ571" s="60">
        <f t="shared" si="559"/>
        <v>1225000</v>
      </c>
      <c r="AK571" s="60">
        <f t="shared" si="560"/>
        <v>0</v>
      </c>
      <c r="AL571" s="60">
        <f t="shared" si="561"/>
        <v>1225000</v>
      </c>
      <c r="AM571" s="60">
        <f t="shared" si="562"/>
        <v>0</v>
      </c>
      <c r="AN571" s="60">
        <f t="shared" si="563"/>
        <v>0</v>
      </c>
      <c r="AO571" s="60">
        <f t="shared" si="564"/>
        <v>4900000</v>
      </c>
    </row>
    <row r="572" spans="1:41" ht="45" x14ac:dyDescent="0.25">
      <c r="A572" s="48" t="s">
        <v>43</v>
      </c>
      <c r="B572" s="53" t="s">
        <v>993</v>
      </c>
      <c r="C572" s="181" t="s">
        <v>986</v>
      </c>
      <c r="D572" s="230"/>
      <c r="E572" s="182">
        <v>12</v>
      </c>
      <c r="F572" s="183" t="s">
        <v>995</v>
      </c>
      <c r="G572" s="184" t="s">
        <v>1017</v>
      </c>
      <c r="H572" s="141" t="s">
        <v>52</v>
      </c>
      <c r="I572" s="182">
        <v>4</v>
      </c>
      <c r="J572" s="71">
        <v>1237500</v>
      </c>
      <c r="K572" s="186">
        <f t="shared" si="565"/>
        <v>4950000</v>
      </c>
      <c r="L572" s="164" t="s">
        <v>1018</v>
      </c>
      <c r="M572" s="187" t="s">
        <v>999</v>
      </c>
      <c r="N572" s="188" t="s">
        <v>1000</v>
      </c>
      <c r="O572" s="183" t="s">
        <v>1001</v>
      </c>
      <c r="Q572" s="189"/>
      <c r="R572" s="189">
        <v>1</v>
      </c>
      <c r="T572" s="189"/>
      <c r="U572" s="189">
        <v>1</v>
      </c>
      <c r="W572" s="189">
        <v>1</v>
      </c>
      <c r="X572" s="189"/>
      <c r="Y572" s="189">
        <v>1</v>
      </c>
      <c r="Z572" s="189"/>
      <c r="AA572" s="189"/>
      <c r="AB572" s="111">
        <f t="shared" si="566"/>
        <v>4</v>
      </c>
      <c r="AC572" s="60">
        <f t="shared" si="552"/>
        <v>0</v>
      </c>
      <c r="AD572" s="60">
        <f t="shared" si="553"/>
        <v>0</v>
      </c>
      <c r="AE572" s="60">
        <f t="shared" si="554"/>
        <v>1237500</v>
      </c>
      <c r="AF572" s="60">
        <f t="shared" si="555"/>
        <v>0</v>
      </c>
      <c r="AG572" s="60">
        <f t="shared" si="556"/>
        <v>0</v>
      </c>
      <c r="AH572" s="60">
        <f t="shared" si="557"/>
        <v>1237500</v>
      </c>
      <c r="AI572" s="60">
        <f t="shared" si="558"/>
        <v>0</v>
      </c>
      <c r="AJ572" s="60">
        <f t="shared" si="559"/>
        <v>1237500</v>
      </c>
      <c r="AK572" s="60">
        <f t="shared" si="560"/>
        <v>0</v>
      </c>
      <c r="AL572" s="60">
        <f t="shared" si="561"/>
        <v>1237500</v>
      </c>
      <c r="AM572" s="60">
        <f t="shared" si="562"/>
        <v>0</v>
      </c>
      <c r="AN572" s="60">
        <f t="shared" si="563"/>
        <v>0</v>
      </c>
      <c r="AO572" s="60">
        <f t="shared" si="564"/>
        <v>4950000</v>
      </c>
    </row>
    <row r="573" spans="1:41" ht="45" x14ac:dyDescent="0.25">
      <c r="A573" s="48" t="s">
        <v>43</v>
      </c>
      <c r="B573" s="53" t="s">
        <v>993</v>
      </c>
      <c r="C573" s="181" t="s">
        <v>986</v>
      </c>
      <c r="D573" s="230"/>
      <c r="E573" s="182">
        <v>12</v>
      </c>
      <c r="F573" s="183" t="s">
        <v>995</v>
      </c>
      <c r="G573" s="184" t="s">
        <v>1019</v>
      </c>
      <c r="H573" s="141" t="s">
        <v>52</v>
      </c>
      <c r="I573" s="182">
        <v>4</v>
      </c>
      <c r="J573" s="71">
        <v>156250</v>
      </c>
      <c r="K573" s="186">
        <f t="shared" si="565"/>
        <v>625000</v>
      </c>
      <c r="L573" s="164" t="s">
        <v>1020</v>
      </c>
      <c r="M573" s="187" t="s">
        <v>999</v>
      </c>
      <c r="N573" s="188" t="s">
        <v>1000</v>
      </c>
      <c r="O573" s="183" t="s">
        <v>1001</v>
      </c>
      <c r="Q573" s="189"/>
      <c r="R573" s="189">
        <v>1</v>
      </c>
      <c r="T573" s="189"/>
      <c r="U573" s="189">
        <v>1</v>
      </c>
      <c r="W573" s="189">
        <v>1</v>
      </c>
      <c r="X573" s="189"/>
      <c r="Y573" s="189">
        <v>1</v>
      </c>
      <c r="Z573" s="189"/>
      <c r="AA573" s="189"/>
      <c r="AB573" s="111">
        <f t="shared" si="566"/>
        <v>4</v>
      </c>
      <c r="AC573" s="60">
        <f t="shared" si="552"/>
        <v>0</v>
      </c>
      <c r="AD573" s="60">
        <f t="shared" si="553"/>
        <v>0</v>
      </c>
      <c r="AE573" s="60">
        <f t="shared" si="554"/>
        <v>156250</v>
      </c>
      <c r="AF573" s="60">
        <f t="shared" si="555"/>
        <v>0</v>
      </c>
      <c r="AG573" s="60">
        <f t="shared" si="556"/>
        <v>0</v>
      </c>
      <c r="AH573" s="60">
        <f t="shared" si="557"/>
        <v>156250</v>
      </c>
      <c r="AI573" s="60">
        <f t="shared" si="558"/>
        <v>0</v>
      </c>
      <c r="AJ573" s="60">
        <f t="shared" si="559"/>
        <v>156250</v>
      </c>
      <c r="AK573" s="60">
        <f t="shared" si="560"/>
        <v>0</v>
      </c>
      <c r="AL573" s="60">
        <f t="shared" si="561"/>
        <v>156250</v>
      </c>
      <c r="AM573" s="60">
        <f t="shared" si="562"/>
        <v>0</v>
      </c>
      <c r="AN573" s="60">
        <f t="shared" si="563"/>
        <v>0</v>
      </c>
      <c r="AO573" s="60">
        <f t="shared" si="564"/>
        <v>625000</v>
      </c>
    </row>
    <row r="574" spans="1:41" x14ac:dyDescent="0.25">
      <c r="A574" s="64"/>
      <c r="B574" s="64"/>
      <c r="C574" s="64"/>
      <c r="D574" s="32" t="s">
        <v>42</v>
      </c>
      <c r="E574" s="33"/>
      <c r="F574" s="66"/>
      <c r="G574" s="65"/>
      <c r="H574" s="67"/>
      <c r="I574" s="33"/>
      <c r="J574" s="34"/>
      <c r="K574" s="191">
        <f>SUM(K564:K573)</f>
        <v>97121605</v>
      </c>
      <c r="L574" s="192"/>
      <c r="M574" s="70"/>
      <c r="N574" s="70"/>
      <c r="O574" s="70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70">
        <f t="shared" ref="AC574:AO574" si="567">SUM(AC564:AC573)</f>
        <v>0</v>
      </c>
      <c r="AD574" s="70">
        <f t="shared" si="567"/>
        <v>0</v>
      </c>
      <c r="AE574" s="70">
        <f t="shared" si="567"/>
        <v>21592901.25</v>
      </c>
      <c r="AF574" s="70">
        <f t="shared" si="567"/>
        <v>0</v>
      </c>
      <c r="AG574" s="70">
        <f t="shared" si="567"/>
        <v>0</v>
      </c>
      <c r="AH574" s="70">
        <f t="shared" si="567"/>
        <v>21592901.25</v>
      </c>
      <c r="AI574" s="70">
        <f t="shared" si="567"/>
        <v>0</v>
      </c>
      <c r="AJ574" s="70">
        <f t="shared" si="567"/>
        <v>26492901.25</v>
      </c>
      <c r="AK574" s="70">
        <f t="shared" si="567"/>
        <v>0</v>
      </c>
      <c r="AL574" s="70">
        <f t="shared" si="567"/>
        <v>27442901.25</v>
      </c>
      <c r="AM574" s="70">
        <f t="shared" si="567"/>
        <v>0</v>
      </c>
      <c r="AN574" s="70">
        <f t="shared" si="567"/>
        <v>0</v>
      </c>
      <c r="AO574" s="70">
        <f t="shared" si="567"/>
        <v>97121605</v>
      </c>
    </row>
    <row r="575" spans="1:41" ht="33.75" x14ac:dyDescent="0.25">
      <c r="A575" s="48" t="s">
        <v>43</v>
      </c>
      <c r="B575" s="53" t="s">
        <v>1021</v>
      </c>
      <c r="C575" s="181" t="s">
        <v>986</v>
      </c>
      <c r="D575" s="230" t="s">
        <v>1022</v>
      </c>
      <c r="E575" s="182">
        <v>12</v>
      </c>
      <c r="F575" s="52" t="s">
        <v>666</v>
      </c>
      <c r="G575" s="184" t="s">
        <v>1023</v>
      </c>
      <c r="H575" s="141" t="s">
        <v>52</v>
      </c>
      <c r="I575" s="182">
        <v>4</v>
      </c>
      <c r="J575" s="71">
        <v>108435.25</v>
      </c>
      <c r="K575" s="193">
        <f t="shared" si="565"/>
        <v>433741</v>
      </c>
      <c r="L575" s="164" t="s">
        <v>1024</v>
      </c>
      <c r="M575" s="187" t="s">
        <v>999</v>
      </c>
      <c r="N575" s="188" t="s">
        <v>1000</v>
      </c>
      <c r="O575" s="183" t="s">
        <v>1001</v>
      </c>
      <c r="Q575" s="189"/>
      <c r="R575" s="189">
        <v>1</v>
      </c>
      <c r="T575" s="189">
        <v>1</v>
      </c>
      <c r="U575" s="189"/>
      <c r="W575" s="189">
        <v>1</v>
      </c>
      <c r="X575" s="189"/>
      <c r="Y575" s="189">
        <v>1</v>
      </c>
      <c r="Z575" s="189"/>
      <c r="AA575" s="189"/>
      <c r="AB575" s="111">
        <f>+SUM(P575:AA575)</f>
        <v>4</v>
      </c>
      <c r="AC575" s="60">
        <f t="shared" ref="AC575:AC585" si="568">+P575*J575</f>
        <v>0</v>
      </c>
      <c r="AD575" s="60">
        <f t="shared" ref="AD575:AD585" si="569">+Q575*J575</f>
        <v>0</v>
      </c>
      <c r="AE575" s="60">
        <f t="shared" ref="AE575:AE585" si="570">+R575*J575</f>
        <v>108435.25</v>
      </c>
      <c r="AF575" s="60">
        <f t="shared" ref="AF575:AF585" si="571">+S575*J575</f>
        <v>0</v>
      </c>
      <c r="AG575" s="60">
        <f t="shared" ref="AG575:AG585" si="572">+T575*J575</f>
        <v>108435.25</v>
      </c>
      <c r="AH575" s="60">
        <f t="shared" ref="AH575:AH585" si="573">+U575*J575</f>
        <v>0</v>
      </c>
      <c r="AI575" s="60">
        <f t="shared" ref="AI575:AI585" si="574">+V575*J575</f>
        <v>0</v>
      </c>
      <c r="AJ575" s="60">
        <f t="shared" ref="AJ575:AJ585" si="575">+W575*J575</f>
        <v>108435.25</v>
      </c>
      <c r="AK575" s="60">
        <f t="shared" ref="AK575:AK585" si="576">+X575*J575</f>
        <v>0</v>
      </c>
      <c r="AL575" s="60">
        <f t="shared" ref="AL575:AL585" si="577">+Y575*J575</f>
        <v>108435.25</v>
      </c>
      <c r="AM575" s="60">
        <f t="shared" ref="AM575:AM585" si="578">+Z575*J575</f>
        <v>0</v>
      </c>
      <c r="AN575" s="60">
        <f t="shared" ref="AN575:AN585" si="579">+AA575*J575</f>
        <v>0</v>
      </c>
      <c r="AO575" s="60">
        <f t="shared" ref="AO575:AO585" si="580">SUM(AC575:AN575)</f>
        <v>433741</v>
      </c>
    </row>
    <row r="576" spans="1:41" ht="33.75" x14ac:dyDescent="0.25">
      <c r="A576" s="48" t="s">
        <v>43</v>
      </c>
      <c r="B576" s="53" t="s">
        <v>1021</v>
      </c>
      <c r="C576" s="181" t="s">
        <v>986</v>
      </c>
      <c r="D576" s="230"/>
      <c r="E576" s="182">
        <v>12</v>
      </c>
      <c r="F576" s="52" t="s">
        <v>666</v>
      </c>
      <c r="G576" s="184" t="s">
        <v>1025</v>
      </c>
      <c r="H576" s="141" t="s">
        <v>52</v>
      </c>
      <c r="I576" s="182">
        <v>4</v>
      </c>
      <c r="J576" s="71">
        <v>206518.75</v>
      </c>
      <c r="K576" s="193">
        <f t="shared" si="565"/>
        <v>826075</v>
      </c>
      <c r="L576" s="164" t="s">
        <v>223</v>
      </c>
      <c r="M576" s="187" t="s">
        <v>999</v>
      </c>
      <c r="N576" s="188" t="s">
        <v>1000</v>
      </c>
      <c r="O576" s="183" t="s">
        <v>1001</v>
      </c>
      <c r="Q576" s="189"/>
      <c r="R576" s="189">
        <v>1</v>
      </c>
      <c r="T576" s="189">
        <v>1</v>
      </c>
      <c r="U576" s="189"/>
      <c r="W576" s="189">
        <v>1</v>
      </c>
      <c r="X576" s="189"/>
      <c r="Y576" s="189">
        <v>1</v>
      </c>
      <c r="Z576" s="189"/>
      <c r="AA576" s="189"/>
      <c r="AB576" s="111">
        <f t="shared" ref="AB576:AB590" si="581">+SUM(P576:AA576)</f>
        <v>4</v>
      </c>
      <c r="AC576" s="60">
        <f t="shared" si="568"/>
        <v>0</v>
      </c>
      <c r="AD576" s="60">
        <f t="shared" si="569"/>
        <v>0</v>
      </c>
      <c r="AE576" s="60">
        <f t="shared" si="570"/>
        <v>206518.75</v>
      </c>
      <c r="AF576" s="60">
        <f t="shared" si="571"/>
        <v>0</v>
      </c>
      <c r="AG576" s="60">
        <f t="shared" si="572"/>
        <v>206518.75</v>
      </c>
      <c r="AH576" s="60">
        <f t="shared" si="573"/>
        <v>0</v>
      </c>
      <c r="AI576" s="60">
        <f t="shared" si="574"/>
        <v>0</v>
      </c>
      <c r="AJ576" s="60">
        <f t="shared" si="575"/>
        <v>206518.75</v>
      </c>
      <c r="AK576" s="60">
        <f t="shared" si="576"/>
        <v>0</v>
      </c>
      <c r="AL576" s="60">
        <f t="shared" si="577"/>
        <v>206518.75</v>
      </c>
      <c r="AM576" s="60">
        <f t="shared" si="578"/>
        <v>0</v>
      </c>
      <c r="AN576" s="60">
        <f t="shared" si="579"/>
        <v>0</v>
      </c>
      <c r="AO576" s="60">
        <f t="shared" si="580"/>
        <v>826075</v>
      </c>
    </row>
    <row r="577" spans="1:41" ht="33.75" x14ac:dyDescent="0.25">
      <c r="A577" s="48" t="s">
        <v>43</v>
      </c>
      <c r="B577" s="53" t="s">
        <v>1021</v>
      </c>
      <c r="C577" s="181" t="s">
        <v>986</v>
      </c>
      <c r="D577" s="230"/>
      <c r="E577" s="182">
        <v>12</v>
      </c>
      <c r="F577" s="52" t="s">
        <v>666</v>
      </c>
      <c r="G577" s="184" t="s">
        <v>1026</v>
      </c>
      <c r="H577" s="141" t="s">
        <v>52</v>
      </c>
      <c r="I577" s="182">
        <v>4</v>
      </c>
      <c r="J577" s="71">
        <v>119434.5</v>
      </c>
      <c r="K577" s="193">
        <f t="shared" si="565"/>
        <v>477738</v>
      </c>
      <c r="L577" s="164" t="s">
        <v>656</v>
      </c>
      <c r="M577" s="187" t="s">
        <v>999</v>
      </c>
      <c r="N577" s="188" t="s">
        <v>1000</v>
      </c>
      <c r="O577" s="183" t="s">
        <v>1001</v>
      </c>
      <c r="Q577" s="189"/>
      <c r="R577" s="189">
        <v>1</v>
      </c>
      <c r="T577" s="189">
        <v>1</v>
      </c>
      <c r="U577" s="189"/>
      <c r="W577" s="189">
        <v>1</v>
      </c>
      <c r="X577" s="189"/>
      <c r="Y577" s="189">
        <v>1</v>
      </c>
      <c r="Z577" s="189"/>
      <c r="AA577" s="189"/>
      <c r="AB577" s="111">
        <f t="shared" si="581"/>
        <v>4</v>
      </c>
      <c r="AC577" s="60">
        <f t="shared" si="568"/>
        <v>0</v>
      </c>
      <c r="AD577" s="60">
        <f t="shared" si="569"/>
        <v>0</v>
      </c>
      <c r="AE577" s="60">
        <f t="shared" si="570"/>
        <v>119434.5</v>
      </c>
      <c r="AF577" s="60">
        <f t="shared" si="571"/>
        <v>0</v>
      </c>
      <c r="AG577" s="60">
        <f t="shared" si="572"/>
        <v>119434.5</v>
      </c>
      <c r="AH577" s="60">
        <f t="shared" si="573"/>
        <v>0</v>
      </c>
      <c r="AI577" s="60">
        <f t="shared" si="574"/>
        <v>0</v>
      </c>
      <c r="AJ577" s="60">
        <f t="shared" si="575"/>
        <v>119434.5</v>
      </c>
      <c r="AK577" s="60">
        <f t="shared" si="576"/>
        <v>0</v>
      </c>
      <c r="AL577" s="60">
        <f t="shared" si="577"/>
        <v>119434.5</v>
      </c>
      <c r="AM577" s="60">
        <f t="shared" si="578"/>
        <v>0</v>
      </c>
      <c r="AN577" s="60">
        <f t="shared" si="579"/>
        <v>0</v>
      </c>
      <c r="AO577" s="60">
        <f t="shared" si="580"/>
        <v>477738</v>
      </c>
    </row>
    <row r="578" spans="1:41" ht="33.75" x14ac:dyDescent="0.25">
      <c r="A578" s="48" t="s">
        <v>43</v>
      </c>
      <c r="B578" s="53" t="s">
        <v>1021</v>
      </c>
      <c r="C578" s="181" t="s">
        <v>986</v>
      </c>
      <c r="D578" s="230"/>
      <c r="E578" s="182">
        <v>12</v>
      </c>
      <c r="F578" s="52" t="s">
        <v>666</v>
      </c>
      <c r="G578" s="184" t="s">
        <v>1027</v>
      </c>
      <c r="H578" s="141" t="s">
        <v>52</v>
      </c>
      <c r="I578" s="182">
        <v>4</v>
      </c>
      <c r="J578" s="71">
        <v>388547.5</v>
      </c>
      <c r="K578" s="193">
        <f t="shared" si="565"/>
        <v>1554190</v>
      </c>
      <c r="L578" s="164" t="s">
        <v>644</v>
      </c>
      <c r="M578" s="187" t="s">
        <v>999</v>
      </c>
      <c r="N578" s="188" t="s">
        <v>1000</v>
      </c>
      <c r="O578" s="183" t="s">
        <v>1001</v>
      </c>
      <c r="Q578" s="189"/>
      <c r="R578" s="189">
        <v>1</v>
      </c>
      <c r="T578" s="189">
        <v>1</v>
      </c>
      <c r="U578" s="189"/>
      <c r="W578" s="189">
        <v>1</v>
      </c>
      <c r="X578" s="189"/>
      <c r="Y578" s="189">
        <v>1</v>
      </c>
      <c r="Z578" s="189"/>
      <c r="AA578" s="189"/>
      <c r="AB578" s="111">
        <f t="shared" si="581"/>
        <v>4</v>
      </c>
      <c r="AC578" s="60">
        <f t="shared" si="568"/>
        <v>0</v>
      </c>
      <c r="AD578" s="60">
        <f t="shared" si="569"/>
        <v>0</v>
      </c>
      <c r="AE578" s="60">
        <f t="shared" si="570"/>
        <v>388547.5</v>
      </c>
      <c r="AF578" s="60">
        <f t="shared" si="571"/>
        <v>0</v>
      </c>
      <c r="AG578" s="60">
        <f t="shared" si="572"/>
        <v>388547.5</v>
      </c>
      <c r="AH578" s="60">
        <f t="shared" si="573"/>
        <v>0</v>
      </c>
      <c r="AI578" s="60">
        <f t="shared" si="574"/>
        <v>0</v>
      </c>
      <c r="AJ578" s="60">
        <f t="shared" si="575"/>
        <v>388547.5</v>
      </c>
      <c r="AK578" s="60">
        <f t="shared" si="576"/>
        <v>0</v>
      </c>
      <c r="AL578" s="60">
        <f t="shared" si="577"/>
        <v>388547.5</v>
      </c>
      <c r="AM578" s="60">
        <f t="shared" si="578"/>
        <v>0</v>
      </c>
      <c r="AN578" s="60">
        <f t="shared" si="579"/>
        <v>0</v>
      </c>
      <c r="AO578" s="60">
        <f t="shared" si="580"/>
        <v>1554190</v>
      </c>
    </row>
    <row r="579" spans="1:41" ht="33.75" x14ac:dyDescent="0.25">
      <c r="A579" s="48" t="s">
        <v>43</v>
      </c>
      <c r="B579" s="53" t="s">
        <v>1021</v>
      </c>
      <c r="C579" s="181" t="s">
        <v>986</v>
      </c>
      <c r="D579" s="230"/>
      <c r="E579" s="182">
        <v>12</v>
      </c>
      <c r="F579" s="52" t="s">
        <v>666</v>
      </c>
      <c r="G579" s="184" t="s">
        <v>1028</v>
      </c>
      <c r="H579" s="141" t="s">
        <v>52</v>
      </c>
      <c r="I579" s="182">
        <v>4</v>
      </c>
      <c r="J579" s="71">
        <v>17430.75</v>
      </c>
      <c r="K579" s="193">
        <f t="shared" si="565"/>
        <v>69723</v>
      </c>
      <c r="L579" s="164" t="s">
        <v>1029</v>
      </c>
      <c r="M579" s="187" t="s">
        <v>999</v>
      </c>
      <c r="N579" s="188" t="s">
        <v>1000</v>
      </c>
      <c r="O579" s="183" t="s">
        <v>1001</v>
      </c>
      <c r="Q579" s="189"/>
      <c r="R579" s="189">
        <v>1</v>
      </c>
      <c r="T579" s="189">
        <v>1</v>
      </c>
      <c r="U579" s="189"/>
      <c r="W579" s="189">
        <v>1</v>
      </c>
      <c r="X579" s="189"/>
      <c r="Y579" s="189">
        <v>1</v>
      </c>
      <c r="Z579" s="189"/>
      <c r="AA579" s="189"/>
      <c r="AB579" s="111">
        <f t="shared" si="581"/>
        <v>4</v>
      </c>
      <c r="AC579" s="60">
        <f t="shared" si="568"/>
        <v>0</v>
      </c>
      <c r="AD579" s="60">
        <f t="shared" si="569"/>
        <v>0</v>
      </c>
      <c r="AE579" s="60">
        <f t="shared" si="570"/>
        <v>17430.75</v>
      </c>
      <c r="AF579" s="60">
        <f t="shared" si="571"/>
        <v>0</v>
      </c>
      <c r="AG579" s="60">
        <f t="shared" si="572"/>
        <v>17430.75</v>
      </c>
      <c r="AH579" s="60">
        <f t="shared" si="573"/>
        <v>0</v>
      </c>
      <c r="AI579" s="60">
        <f t="shared" si="574"/>
        <v>0</v>
      </c>
      <c r="AJ579" s="60">
        <f t="shared" si="575"/>
        <v>17430.75</v>
      </c>
      <c r="AK579" s="60">
        <f t="shared" si="576"/>
        <v>0</v>
      </c>
      <c r="AL579" s="60">
        <f t="shared" si="577"/>
        <v>17430.75</v>
      </c>
      <c r="AM579" s="60">
        <f t="shared" si="578"/>
        <v>0</v>
      </c>
      <c r="AN579" s="60">
        <f t="shared" si="579"/>
        <v>0</v>
      </c>
      <c r="AO579" s="60">
        <f t="shared" si="580"/>
        <v>69723</v>
      </c>
    </row>
    <row r="580" spans="1:41" ht="33.75" x14ac:dyDescent="0.25">
      <c r="A580" s="48" t="s">
        <v>43</v>
      </c>
      <c r="B580" s="53" t="s">
        <v>1021</v>
      </c>
      <c r="C580" s="181" t="s">
        <v>986</v>
      </c>
      <c r="D580" s="230"/>
      <c r="E580" s="182">
        <v>12</v>
      </c>
      <c r="F580" s="52" t="s">
        <v>666</v>
      </c>
      <c r="G580" s="184" t="s">
        <v>1030</v>
      </c>
      <c r="H580" s="141" t="s">
        <v>52</v>
      </c>
      <c r="I580" s="182">
        <v>4</v>
      </c>
      <c r="J580" s="71">
        <v>13414</v>
      </c>
      <c r="K580" s="193">
        <f t="shared" si="565"/>
        <v>53656</v>
      </c>
      <c r="L580" s="164" t="s">
        <v>1031</v>
      </c>
      <c r="M580" s="187" t="s">
        <v>999</v>
      </c>
      <c r="N580" s="188" t="s">
        <v>1000</v>
      </c>
      <c r="O580" s="183" t="s">
        <v>1001</v>
      </c>
      <c r="Q580" s="189"/>
      <c r="R580" s="189">
        <v>1</v>
      </c>
      <c r="T580" s="189">
        <v>1</v>
      </c>
      <c r="U580" s="189"/>
      <c r="W580" s="189">
        <v>1</v>
      </c>
      <c r="X580" s="189"/>
      <c r="Y580" s="189">
        <v>1</v>
      </c>
      <c r="Z580" s="189"/>
      <c r="AA580" s="189"/>
      <c r="AB580" s="111">
        <f t="shared" si="581"/>
        <v>4</v>
      </c>
      <c r="AC580" s="60">
        <f t="shared" si="568"/>
        <v>0</v>
      </c>
      <c r="AD580" s="60">
        <f t="shared" si="569"/>
        <v>0</v>
      </c>
      <c r="AE580" s="60">
        <f t="shared" si="570"/>
        <v>13414</v>
      </c>
      <c r="AF580" s="60">
        <f t="shared" si="571"/>
        <v>0</v>
      </c>
      <c r="AG580" s="60">
        <f t="shared" si="572"/>
        <v>13414</v>
      </c>
      <c r="AH580" s="60">
        <f t="shared" si="573"/>
        <v>0</v>
      </c>
      <c r="AI580" s="60">
        <f t="shared" si="574"/>
        <v>0</v>
      </c>
      <c r="AJ580" s="60">
        <f t="shared" si="575"/>
        <v>13414</v>
      </c>
      <c r="AK580" s="60">
        <f t="shared" si="576"/>
        <v>0</v>
      </c>
      <c r="AL580" s="60">
        <f t="shared" si="577"/>
        <v>13414</v>
      </c>
      <c r="AM580" s="60">
        <f t="shared" si="578"/>
        <v>0</v>
      </c>
      <c r="AN580" s="60">
        <f t="shared" si="579"/>
        <v>0</v>
      </c>
      <c r="AO580" s="60">
        <f t="shared" si="580"/>
        <v>53656</v>
      </c>
    </row>
    <row r="581" spans="1:41" ht="33.75" x14ac:dyDescent="0.25">
      <c r="A581" s="48" t="s">
        <v>43</v>
      </c>
      <c r="B581" s="53" t="s">
        <v>1021</v>
      </c>
      <c r="C581" s="181" t="s">
        <v>986</v>
      </c>
      <c r="D581" s="230"/>
      <c r="E581" s="182">
        <v>4</v>
      </c>
      <c r="F581" s="52" t="s">
        <v>666</v>
      </c>
      <c r="G581" s="184" t="s">
        <v>1032</v>
      </c>
      <c r="H581" s="141" t="s">
        <v>52</v>
      </c>
      <c r="I581" s="182">
        <v>4</v>
      </c>
      <c r="J581" s="71">
        <v>12500</v>
      </c>
      <c r="K581" s="186">
        <f t="shared" si="565"/>
        <v>50000</v>
      </c>
      <c r="L581" s="164" t="s">
        <v>105</v>
      </c>
      <c r="M581" s="187" t="s">
        <v>1033</v>
      </c>
      <c r="N581" s="188" t="s">
        <v>1000</v>
      </c>
      <c r="O581" s="183" t="s">
        <v>1001</v>
      </c>
      <c r="Q581" s="189"/>
      <c r="R581" s="189">
        <v>1</v>
      </c>
      <c r="T581" s="189">
        <v>1</v>
      </c>
      <c r="U581" s="189"/>
      <c r="W581" s="189">
        <v>1</v>
      </c>
      <c r="X581" s="189"/>
      <c r="Y581" s="189">
        <v>1</v>
      </c>
      <c r="Z581" s="189"/>
      <c r="AA581" s="189"/>
      <c r="AB581" s="111">
        <f t="shared" si="581"/>
        <v>4</v>
      </c>
      <c r="AC581" s="60">
        <f t="shared" si="568"/>
        <v>0</v>
      </c>
      <c r="AD581" s="60">
        <f t="shared" si="569"/>
        <v>0</v>
      </c>
      <c r="AE581" s="60">
        <f t="shared" si="570"/>
        <v>12500</v>
      </c>
      <c r="AF581" s="60">
        <f t="shared" si="571"/>
        <v>0</v>
      </c>
      <c r="AG581" s="60">
        <f t="shared" si="572"/>
        <v>12500</v>
      </c>
      <c r="AH581" s="60">
        <f t="shared" si="573"/>
        <v>0</v>
      </c>
      <c r="AI581" s="60">
        <f t="shared" si="574"/>
        <v>0</v>
      </c>
      <c r="AJ581" s="60">
        <f t="shared" si="575"/>
        <v>12500</v>
      </c>
      <c r="AK581" s="60">
        <f t="shared" si="576"/>
        <v>0</v>
      </c>
      <c r="AL581" s="60">
        <f t="shared" si="577"/>
        <v>12500</v>
      </c>
      <c r="AM581" s="60">
        <f t="shared" si="578"/>
        <v>0</v>
      </c>
      <c r="AN581" s="60">
        <f t="shared" si="579"/>
        <v>0</v>
      </c>
      <c r="AO581" s="60">
        <f t="shared" si="580"/>
        <v>50000</v>
      </c>
    </row>
    <row r="582" spans="1:41" ht="67.5" x14ac:dyDescent="0.25">
      <c r="A582" s="48" t="s">
        <v>43</v>
      </c>
      <c r="B582" s="53" t="s">
        <v>1021</v>
      </c>
      <c r="C582" s="181" t="s">
        <v>986</v>
      </c>
      <c r="D582" s="230"/>
      <c r="E582" s="182">
        <v>4</v>
      </c>
      <c r="F582" s="52" t="s">
        <v>666</v>
      </c>
      <c r="G582" s="184" t="s">
        <v>1034</v>
      </c>
      <c r="H582" s="141" t="s">
        <v>52</v>
      </c>
      <c r="I582" s="182">
        <v>4</v>
      </c>
      <c r="J582" s="71">
        <v>225000</v>
      </c>
      <c r="K582" s="186">
        <f t="shared" si="565"/>
        <v>900000</v>
      </c>
      <c r="L582" s="190" t="s">
        <v>177</v>
      </c>
      <c r="M582" s="187" t="s">
        <v>999</v>
      </c>
      <c r="N582" s="188" t="s">
        <v>1000</v>
      </c>
      <c r="O582" s="183" t="s">
        <v>1001</v>
      </c>
      <c r="Q582" s="189"/>
      <c r="R582" s="189">
        <v>1</v>
      </c>
      <c r="T582" s="189">
        <v>1</v>
      </c>
      <c r="U582" s="189"/>
      <c r="W582" s="189">
        <v>1</v>
      </c>
      <c r="X582" s="189"/>
      <c r="Y582" s="189">
        <v>1</v>
      </c>
      <c r="Z582" s="189"/>
      <c r="AA582" s="189"/>
      <c r="AB582" s="111">
        <f t="shared" si="581"/>
        <v>4</v>
      </c>
      <c r="AC582" s="60">
        <f t="shared" si="568"/>
        <v>0</v>
      </c>
      <c r="AD582" s="60">
        <f t="shared" si="569"/>
        <v>0</v>
      </c>
      <c r="AE582" s="60">
        <f t="shared" si="570"/>
        <v>225000</v>
      </c>
      <c r="AF582" s="60">
        <f t="shared" si="571"/>
        <v>0</v>
      </c>
      <c r="AG582" s="60">
        <f t="shared" si="572"/>
        <v>225000</v>
      </c>
      <c r="AH582" s="60">
        <f t="shared" si="573"/>
        <v>0</v>
      </c>
      <c r="AI582" s="60">
        <f t="shared" si="574"/>
        <v>0</v>
      </c>
      <c r="AJ582" s="60">
        <f t="shared" si="575"/>
        <v>225000</v>
      </c>
      <c r="AK582" s="60">
        <f t="shared" si="576"/>
        <v>0</v>
      </c>
      <c r="AL582" s="60">
        <f t="shared" si="577"/>
        <v>225000</v>
      </c>
      <c r="AM582" s="60">
        <f t="shared" si="578"/>
        <v>0</v>
      </c>
      <c r="AN582" s="60">
        <f t="shared" si="579"/>
        <v>0</v>
      </c>
      <c r="AO582" s="60">
        <f t="shared" si="580"/>
        <v>900000</v>
      </c>
    </row>
    <row r="583" spans="1:41" ht="33.75" x14ac:dyDescent="0.2">
      <c r="A583" s="48" t="s">
        <v>43</v>
      </c>
      <c r="B583" s="53" t="s">
        <v>1021</v>
      </c>
      <c r="C583" s="181" t="s">
        <v>986</v>
      </c>
      <c r="D583" s="230"/>
      <c r="E583" s="182">
        <v>4</v>
      </c>
      <c r="F583" s="52" t="s">
        <v>666</v>
      </c>
      <c r="G583" s="194" t="s">
        <v>639</v>
      </c>
      <c r="H583" s="141" t="s">
        <v>52</v>
      </c>
      <c r="I583" s="182">
        <v>4</v>
      </c>
      <c r="J583" s="71">
        <v>15000</v>
      </c>
      <c r="K583" s="186">
        <f t="shared" si="565"/>
        <v>60000</v>
      </c>
      <c r="L583" s="63" t="s">
        <v>640</v>
      </c>
      <c r="M583" s="187" t="s">
        <v>999</v>
      </c>
      <c r="N583" s="188" t="s">
        <v>1000</v>
      </c>
      <c r="O583" s="183" t="s">
        <v>1001</v>
      </c>
      <c r="Q583" s="189"/>
      <c r="R583" s="189">
        <v>1</v>
      </c>
      <c r="T583" s="189">
        <v>1</v>
      </c>
      <c r="U583" s="189"/>
      <c r="W583" s="189">
        <v>1</v>
      </c>
      <c r="X583" s="189"/>
      <c r="Y583" s="189">
        <v>1</v>
      </c>
      <c r="Z583" s="189"/>
      <c r="AA583" s="189"/>
      <c r="AB583" s="111">
        <f t="shared" si="581"/>
        <v>4</v>
      </c>
      <c r="AC583" s="60">
        <f t="shared" si="568"/>
        <v>0</v>
      </c>
      <c r="AD583" s="60">
        <f t="shared" si="569"/>
        <v>0</v>
      </c>
      <c r="AE583" s="60">
        <f t="shared" si="570"/>
        <v>15000</v>
      </c>
      <c r="AF583" s="60">
        <f t="shared" si="571"/>
        <v>0</v>
      </c>
      <c r="AG583" s="60">
        <f t="shared" si="572"/>
        <v>15000</v>
      </c>
      <c r="AH583" s="60">
        <f t="shared" si="573"/>
        <v>0</v>
      </c>
      <c r="AI583" s="60">
        <f t="shared" si="574"/>
        <v>0</v>
      </c>
      <c r="AJ583" s="60">
        <f t="shared" si="575"/>
        <v>15000</v>
      </c>
      <c r="AK583" s="60">
        <f t="shared" si="576"/>
        <v>0</v>
      </c>
      <c r="AL583" s="60">
        <f t="shared" si="577"/>
        <v>15000</v>
      </c>
      <c r="AM583" s="60">
        <f t="shared" si="578"/>
        <v>0</v>
      </c>
      <c r="AN583" s="60">
        <f t="shared" si="579"/>
        <v>0</v>
      </c>
      <c r="AO583" s="60">
        <f t="shared" si="580"/>
        <v>60000</v>
      </c>
    </row>
    <row r="584" spans="1:41" ht="33.75" x14ac:dyDescent="0.2">
      <c r="A584" s="48" t="s">
        <v>43</v>
      </c>
      <c r="B584" s="53" t="s">
        <v>1021</v>
      </c>
      <c r="C584" s="181" t="s">
        <v>986</v>
      </c>
      <c r="D584" s="230"/>
      <c r="E584" s="182"/>
      <c r="F584" s="52" t="s">
        <v>666</v>
      </c>
      <c r="G584" s="195" t="s">
        <v>1035</v>
      </c>
      <c r="H584" s="141" t="s">
        <v>52</v>
      </c>
      <c r="I584" s="182">
        <v>1</v>
      </c>
      <c r="J584" s="71">
        <v>450000</v>
      </c>
      <c r="K584" s="186">
        <f t="shared" si="565"/>
        <v>450000</v>
      </c>
      <c r="L584" s="63" t="s">
        <v>706</v>
      </c>
      <c r="M584" s="187" t="s">
        <v>1033</v>
      </c>
      <c r="N584" s="188" t="s">
        <v>1000</v>
      </c>
      <c r="O584" s="183" t="s">
        <v>1001</v>
      </c>
      <c r="Q584" s="189"/>
      <c r="R584" s="189"/>
      <c r="T584" s="189">
        <v>1</v>
      </c>
      <c r="U584" s="189"/>
      <c r="W584" s="189"/>
      <c r="X584" s="189"/>
      <c r="Y584" s="189"/>
      <c r="Z584" s="189"/>
      <c r="AA584" s="189"/>
      <c r="AB584" s="111">
        <f t="shared" si="581"/>
        <v>1</v>
      </c>
      <c r="AC584" s="60">
        <f t="shared" si="568"/>
        <v>0</v>
      </c>
      <c r="AD584" s="60">
        <f t="shared" si="569"/>
        <v>0</v>
      </c>
      <c r="AE584" s="60">
        <f t="shared" si="570"/>
        <v>0</v>
      </c>
      <c r="AF584" s="60">
        <f t="shared" si="571"/>
        <v>0</v>
      </c>
      <c r="AG584" s="60">
        <f t="shared" si="572"/>
        <v>450000</v>
      </c>
      <c r="AH584" s="60">
        <f t="shared" si="573"/>
        <v>0</v>
      </c>
      <c r="AI584" s="60">
        <f t="shared" si="574"/>
        <v>0</v>
      </c>
      <c r="AJ584" s="60">
        <f t="shared" si="575"/>
        <v>0</v>
      </c>
      <c r="AK584" s="60">
        <f t="shared" si="576"/>
        <v>0</v>
      </c>
      <c r="AL584" s="60">
        <f t="shared" si="577"/>
        <v>0</v>
      </c>
      <c r="AM584" s="60">
        <f t="shared" si="578"/>
        <v>0</v>
      </c>
      <c r="AN584" s="60">
        <f t="shared" si="579"/>
        <v>0</v>
      </c>
      <c r="AO584" s="60">
        <f t="shared" si="580"/>
        <v>450000</v>
      </c>
    </row>
    <row r="585" spans="1:41" ht="33.75" x14ac:dyDescent="0.25">
      <c r="A585" s="48" t="s">
        <v>43</v>
      </c>
      <c r="B585" s="53" t="s">
        <v>1021</v>
      </c>
      <c r="C585" s="181" t="s">
        <v>986</v>
      </c>
      <c r="D585" s="230"/>
      <c r="E585" s="182">
        <v>4</v>
      </c>
      <c r="F585" s="52" t="s">
        <v>666</v>
      </c>
      <c r="G585" s="184" t="s">
        <v>1036</v>
      </c>
      <c r="H585" s="141" t="s">
        <v>52</v>
      </c>
      <c r="I585" s="182">
        <v>4</v>
      </c>
      <c r="J585" s="71">
        <v>25000</v>
      </c>
      <c r="K585" s="186">
        <f t="shared" si="565"/>
        <v>100000</v>
      </c>
      <c r="L585" s="164" t="s">
        <v>81</v>
      </c>
      <c r="M585" s="187" t="s">
        <v>1033</v>
      </c>
      <c r="N585" s="188" t="s">
        <v>1000</v>
      </c>
      <c r="O585" s="183" t="s">
        <v>1001</v>
      </c>
      <c r="Q585" s="189"/>
      <c r="R585" s="189">
        <v>1</v>
      </c>
      <c r="T585" s="189">
        <v>1</v>
      </c>
      <c r="U585" s="189"/>
      <c r="W585" s="189">
        <v>1</v>
      </c>
      <c r="X585" s="189"/>
      <c r="Y585" s="189">
        <v>1</v>
      </c>
      <c r="Z585" s="189"/>
      <c r="AA585" s="189"/>
      <c r="AB585" s="111">
        <f t="shared" si="581"/>
        <v>4</v>
      </c>
      <c r="AC585" s="60">
        <f t="shared" si="568"/>
        <v>0</v>
      </c>
      <c r="AD585" s="60">
        <f t="shared" si="569"/>
        <v>0</v>
      </c>
      <c r="AE585" s="60">
        <f t="shared" si="570"/>
        <v>25000</v>
      </c>
      <c r="AF585" s="60">
        <f t="shared" si="571"/>
        <v>0</v>
      </c>
      <c r="AG585" s="60">
        <f t="shared" si="572"/>
        <v>25000</v>
      </c>
      <c r="AH585" s="60">
        <f t="shared" si="573"/>
        <v>0</v>
      </c>
      <c r="AI585" s="60">
        <f t="shared" si="574"/>
        <v>0</v>
      </c>
      <c r="AJ585" s="60">
        <f t="shared" si="575"/>
        <v>25000</v>
      </c>
      <c r="AK585" s="60">
        <f t="shared" si="576"/>
        <v>0</v>
      </c>
      <c r="AL585" s="60">
        <f t="shared" si="577"/>
        <v>25000</v>
      </c>
      <c r="AM585" s="60">
        <f t="shared" si="578"/>
        <v>0</v>
      </c>
      <c r="AN585" s="60">
        <f t="shared" si="579"/>
        <v>0</v>
      </c>
      <c r="AO585" s="60">
        <f t="shared" si="580"/>
        <v>100000</v>
      </c>
    </row>
    <row r="586" spans="1:41" x14ac:dyDescent="0.25">
      <c r="A586" s="64"/>
      <c r="B586" s="64"/>
      <c r="C586" s="64"/>
      <c r="D586" s="32" t="s">
        <v>42</v>
      </c>
      <c r="E586" s="33"/>
      <c r="F586" s="66"/>
      <c r="G586" s="65"/>
      <c r="H586" s="67"/>
      <c r="I586" s="33"/>
      <c r="J586" s="34"/>
      <c r="K586" s="191">
        <f>SUM(K575:K585)</f>
        <v>4975123</v>
      </c>
      <c r="L586" s="192"/>
      <c r="M586" s="70"/>
      <c r="N586" s="70"/>
      <c r="O586" s="70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70">
        <f t="shared" ref="AC586:AO586" si="582">SUM(AC575:AC585)</f>
        <v>0</v>
      </c>
      <c r="AD586" s="70">
        <f t="shared" si="582"/>
        <v>0</v>
      </c>
      <c r="AE586" s="70">
        <f t="shared" si="582"/>
        <v>1131280.75</v>
      </c>
      <c r="AF586" s="70">
        <f t="shared" si="582"/>
        <v>0</v>
      </c>
      <c r="AG586" s="70">
        <f t="shared" si="582"/>
        <v>1581280.75</v>
      </c>
      <c r="AH586" s="70">
        <f t="shared" si="582"/>
        <v>0</v>
      </c>
      <c r="AI586" s="70">
        <f t="shared" si="582"/>
        <v>0</v>
      </c>
      <c r="AJ586" s="70">
        <f t="shared" si="582"/>
        <v>1131280.75</v>
      </c>
      <c r="AK586" s="70">
        <f t="shared" si="582"/>
        <v>0</v>
      </c>
      <c r="AL586" s="70">
        <f t="shared" si="582"/>
        <v>1131280.75</v>
      </c>
      <c r="AM586" s="70">
        <f t="shared" si="582"/>
        <v>0</v>
      </c>
      <c r="AN586" s="70">
        <f t="shared" si="582"/>
        <v>0</v>
      </c>
      <c r="AO586" s="70">
        <f t="shared" si="582"/>
        <v>4975123</v>
      </c>
    </row>
    <row r="587" spans="1:41" ht="33.75" x14ac:dyDescent="0.25">
      <c r="A587" s="48" t="s">
        <v>43</v>
      </c>
      <c r="B587" s="53" t="s">
        <v>1037</v>
      </c>
      <c r="C587" s="181" t="s">
        <v>986</v>
      </c>
      <c r="D587" s="230" t="s">
        <v>1038</v>
      </c>
      <c r="E587" s="182">
        <v>4</v>
      </c>
      <c r="F587" s="52" t="s">
        <v>666</v>
      </c>
      <c r="G587" s="184" t="s">
        <v>212</v>
      </c>
      <c r="H587" s="141" t="s">
        <v>1039</v>
      </c>
      <c r="I587" s="182">
        <v>4</v>
      </c>
      <c r="J587" s="71">
        <v>1175000</v>
      </c>
      <c r="K587" s="186">
        <f t="shared" si="565"/>
        <v>4700000</v>
      </c>
      <c r="L587" s="196" t="s">
        <v>214</v>
      </c>
      <c r="M587" s="187" t="s">
        <v>999</v>
      </c>
      <c r="N587" s="188" t="s">
        <v>1000</v>
      </c>
      <c r="O587" s="183" t="s">
        <v>1001</v>
      </c>
      <c r="Q587" s="189"/>
      <c r="R587" s="189">
        <v>1</v>
      </c>
      <c r="T587" s="189"/>
      <c r="U587" s="189">
        <v>1</v>
      </c>
      <c r="W587" s="189">
        <v>1</v>
      </c>
      <c r="X587" s="189"/>
      <c r="Y587" s="189">
        <v>1</v>
      </c>
      <c r="Z587" s="189"/>
      <c r="AA587" s="189"/>
      <c r="AB587" s="111">
        <f t="shared" si="581"/>
        <v>4</v>
      </c>
      <c r="AC587" s="60">
        <f t="shared" ref="AC587:AC590" si="583">+P587*J587</f>
        <v>0</v>
      </c>
      <c r="AD587" s="60">
        <f t="shared" ref="AD587:AD590" si="584">+Q587*J587</f>
        <v>0</v>
      </c>
      <c r="AE587" s="60">
        <f t="shared" ref="AE587:AE590" si="585">+R587*J587</f>
        <v>1175000</v>
      </c>
      <c r="AF587" s="60">
        <f t="shared" ref="AF587:AF590" si="586">+S587*J587</f>
        <v>0</v>
      </c>
      <c r="AG587" s="60">
        <f t="shared" ref="AG587:AG590" si="587">+T587*J587</f>
        <v>0</v>
      </c>
      <c r="AH587" s="60">
        <f t="shared" ref="AH587:AH590" si="588">+U587*J587</f>
        <v>1175000</v>
      </c>
      <c r="AI587" s="60">
        <f t="shared" ref="AI587:AI590" si="589">+V587*J587</f>
        <v>0</v>
      </c>
      <c r="AJ587" s="60">
        <f t="shared" ref="AJ587:AJ590" si="590">+W587*J587</f>
        <v>1175000</v>
      </c>
      <c r="AK587" s="60">
        <f t="shared" ref="AK587:AK590" si="591">+X587*J587</f>
        <v>0</v>
      </c>
      <c r="AL587" s="60">
        <f t="shared" ref="AL587:AL590" si="592">+Y587*J587</f>
        <v>1175000</v>
      </c>
      <c r="AM587" s="60">
        <f t="shared" ref="AM587:AM590" si="593">+Z587*J587</f>
        <v>0</v>
      </c>
      <c r="AN587" s="60">
        <f t="shared" ref="AN587:AN590" si="594">+AA587*J587</f>
        <v>0</v>
      </c>
      <c r="AO587" s="60">
        <f t="shared" ref="AO587:AO590" si="595">SUM(AC587:AN587)</f>
        <v>4700000</v>
      </c>
    </row>
    <row r="588" spans="1:41" ht="45" x14ac:dyDescent="0.25">
      <c r="A588" s="48" t="s">
        <v>43</v>
      </c>
      <c r="B588" s="53" t="s">
        <v>1037</v>
      </c>
      <c r="C588" s="181" t="s">
        <v>986</v>
      </c>
      <c r="D588" s="230"/>
      <c r="E588" s="182">
        <v>4</v>
      </c>
      <c r="F588" s="52" t="s">
        <v>666</v>
      </c>
      <c r="G588" s="184" t="s">
        <v>1040</v>
      </c>
      <c r="H588" s="141" t="s">
        <v>52</v>
      </c>
      <c r="I588" s="182">
        <v>4</v>
      </c>
      <c r="J588" s="71">
        <v>31250</v>
      </c>
      <c r="K588" s="186">
        <f t="shared" si="565"/>
        <v>125000</v>
      </c>
      <c r="L588" s="196" t="s">
        <v>228</v>
      </c>
      <c r="M588" s="187" t="s">
        <v>999</v>
      </c>
      <c r="N588" s="188" t="s">
        <v>1000</v>
      </c>
      <c r="O588" s="183" t="s">
        <v>1001</v>
      </c>
      <c r="Q588" s="189"/>
      <c r="R588" s="189">
        <v>1</v>
      </c>
      <c r="T588" s="189"/>
      <c r="U588" s="189">
        <v>1</v>
      </c>
      <c r="W588" s="189">
        <v>1</v>
      </c>
      <c r="X588" s="189"/>
      <c r="Y588" s="189">
        <v>1</v>
      </c>
      <c r="Z588" s="189"/>
      <c r="AA588" s="189"/>
      <c r="AB588" s="111">
        <f t="shared" si="581"/>
        <v>4</v>
      </c>
      <c r="AC588" s="60">
        <f t="shared" si="583"/>
        <v>0</v>
      </c>
      <c r="AD588" s="60">
        <f t="shared" si="584"/>
        <v>0</v>
      </c>
      <c r="AE588" s="60">
        <f t="shared" si="585"/>
        <v>31250</v>
      </c>
      <c r="AF588" s="60">
        <f t="shared" si="586"/>
        <v>0</v>
      </c>
      <c r="AG588" s="60">
        <f t="shared" si="587"/>
        <v>0</v>
      </c>
      <c r="AH588" s="60">
        <f t="shared" si="588"/>
        <v>31250</v>
      </c>
      <c r="AI588" s="60">
        <f t="shared" si="589"/>
        <v>0</v>
      </c>
      <c r="AJ588" s="60">
        <f t="shared" si="590"/>
        <v>31250</v>
      </c>
      <c r="AK588" s="60">
        <f t="shared" si="591"/>
        <v>0</v>
      </c>
      <c r="AL588" s="60">
        <f t="shared" si="592"/>
        <v>31250</v>
      </c>
      <c r="AM588" s="60">
        <f t="shared" si="593"/>
        <v>0</v>
      </c>
      <c r="AN588" s="60">
        <f t="shared" si="594"/>
        <v>0</v>
      </c>
      <c r="AO588" s="60">
        <f t="shared" si="595"/>
        <v>125000</v>
      </c>
    </row>
    <row r="589" spans="1:41" ht="33.75" x14ac:dyDescent="0.2">
      <c r="A589" s="48" t="s">
        <v>43</v>
      </c>
      <c r="B589" s="53" t="s">
        <v>1037</v>
      </c>
      <c r="C589" s="181" t="s">
        <v>986</v>
      </c>
      <c r="D589" s="230"/>
      <c r="E589" s="182">
        <v>1</v>
      </c>
      <c r="F589" s="52" t="s">
        <v>666</v>
      </c>
      <c r="G589" s="124" t="s">
        <v>1041</v>
      </c>
      <c r="H589" s="141" t="s">
        <v>52</v>
      </c>
      <c r="I589" s="182">
        <v>1</v>
      </c>
      <c r="J589" s="71">
        <v>250000</v>
      </c>
      <c r="K589" s="186">
        <f t="shared" si="565"/>
        <v>250000</v>
      </c>
      <c r="L589" s="197" t="s">
        <v>628</v>
      </c>
      <c r="M589" s="187" t="s">
        <v>999</v>
      </c>
      <c r="N589" s="188" t="s">
        <v>1000</v>
      </c>
      <c r="O589" s="183" t="s">
        <v>1001</v>
      </c>
      <c r="Q589" s="189"/>
      <c r="R589" s="189"/>
      <c r="T589" s="189"/>
      <c r="U589" s="189"/>
      <c r="W589" s="189">
        <v>1</v>
      </c>
      <c r="X589" s="189"/>
      <c r="Y589" s="189"/>
      <c r="Z589" s="189"/>
      <c r="AA589" s="189"/>
      <c r="AB589" s="111">
        <f t="shared" si="581"/>
        <v>1</v>
      </c>
      <c r="AC589" s="60">
        <f t="shared" si="583"/>
        <v>0</v>
      </c>
      <c r="AD589" s="60">
        <f t="shared" si="584"/>
        <v>0</v>
      </c>
      <c r="AE589" s="60">
        <f t="shared" si="585"/>
        <v>0</v>
      </c>
      <c r="AF589" s="60">
        <f t="shared" si="586"/>
        <v>0</v>
      </c>
      <c r="AG589" s="60">
        <f t="shared" si="587"/>
        <v>0</v>
      </c>
      <c r="AH589" s="60">
        <f t="shared" si="588"/>
        <v>0</v>
      </c>
      <c r="AI589" s="60">
        <f t="shared" si="589"/>
        <v>0</v>
      </c>
      <c r="AJ589" s="60">
        <f t="shared" si="590"/>
        <v>250000</v>
      </c>
      <c r="AK589" s="60">
        <f t="shared" si="591"/>
        <v>0</v>
      </c>
      <c r="AL589" s="60">
        <f t="shared" si="592"/>
        <v>0</v>
      </c>
      <c r="AM589" s="60">
        <f t="shared" si="593"/>
        <v>0</v>
      </c>
      <c r="AN589" s="60">
        <f t="shared" si="594"/>
        <v>0</v>
      </c>
      <c r="AO589" s="60">
        <f t="shared" si="595"/>
        <v>250000</v>
      </c>
    </row>
    <row r="590" spans="1:41" ht="33.75" x14ac:dyDescent="0.2">
      <c r="A590" s="48" t="s">
        <v>43</v>
      </c>
      <c r="B590" s="53" t="s">
        <v>1037</v>
      </c>
      <c r="C590" s="181" t="s">
        <v>986</v>
      </c>
      <c r="D590" s="230"/>
      <c r="E590" s="182">
        <v>4</v>
      </c>
      <c r="F590" s="52" t="s">
        <v>666</v>
      </c>
      <c r="G590" s="194" t="s">
        <v>1042</v>
      </c>
      <c r="H590" s="141" t="s">
        <v>52</v>
      </c>
      <c r="I590" s="182">
        <v>4</v>
      </c>
      <c r="J590" s="71">
        <v>2584307</v>
      </c>
      <c r="K590" s="186">
        <v>10337228</v>
      </c>
      <c r="L590" s="190" t="s">
        <v>121</v>
      </c>
      <c r="M590" s="187" t="s">
        <v>999</v>
      </c>
      <c r="N590" s="188" t="s">
        <v>1000</v>
      </c>
      <c r="O590" s="183" t="s">
        <v>1001</v>
      </c>
      <c r="Q590" s="189"/>
      <c r="R590" s="189">
        <v>1</v>
      </c>
      <c r="T590" s="189"/>
      <c r="U590" s="189">
        <v>1</v>
      </c>
      <c r="W590" s="189">
        <v>1</v>
      </c>
      <c r="X590" s="189"/>
      <c r="Y590" s="189">
        <v>1</v>
      </c>
      <c r="Z590" s="189"/>
      <c r="AA590" s="189"/>
      <c r="AB590" s="111">
        <f t="shared" si="581"/>
        <v>4</v>
      </c>
      <c r="AC590" s="60">
        <f t="shared" si="583"/>
        <v>0</v>
      </c>
      <c r="AD590" s="60">
        <f t="shared" si="584"/>
        <v>0</v>
      </c>
      <c r="AE590" s="60">
        <f t="shared" si="585"/>
        <v>2584307</v>
      </c>
      <c r="AF590" s="60">
        <f t="shared" si="586"/>
        <v>0</v>
      </c>
      <c r="AG590" s="60">
        <f t="shared" si="587"/>
        <v>0</v>
      </c>
      <c r="AH590" s="60">
        <f t="shared" si="588"/>
        <v>2584307</v>
      </c>
      <c r="AI590" s="60">
        <f t="shared" si="589"/>
        <v>0</v>
      </c>
      <c r="AJ590" s="60">
        <f t="shared" si="590"/>
        <v>2584307</v>
      </c>
      <c r="AK590" s="60">
        <f t="shared" si="591"/>
        <v>0</v>
      </c>
      <c r="AL590" s="60">
        <f t="shared" si="592"/>
        <v>2584307</v>
      </c>
      <c r="AM590" s="60">
        <f t="shared" si="593"/>
        <v>0</v>
      </c>
      <c r="AN590" s="60">
        <f t="shared" si="594"/>
        <v>0</v>
      </c>
      <c r="AO590" s="60">
        <f t="shared" si="595"/>
        <v>10337228</v>
      </c>
    </row>
    <row r="591" spans="1:41" x14ac:dyDescent="0.25">
      <c r="A591" s="64"/>
      <c r="B591" s="64"/>
      <c r="C591" s="64"/>
      <c r="D591" s="32" t="s">
        <v>42</v>
      </c>
      <c r="E591" s="33"/>
      <c r="F591" s="66"/>
      <c r="G591" s="65"/>
      <c r="H591" s="67"/>
      <c r="I591" s="33"/>
      <c r="J591" s="34"/>
      <c r="K591" s="191">
        <f>SUM(K587:K590)</f>
        <v>15412228</v>
      </c>
      <c r="L591" s="192"/>
      <c r="M591" s="70"/>
      <c r="N591" s="70"/>
      <c r="O591" s="70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70">
        <f t="shared" ref="AC591" si="596">SUM(AC587:AC590)</f>
        <v>0</v>
      </c>
      <c r="AD591" s="70">
        <f t="shared" ref="AD591:AO591" si="597">SUM(AD587:AD590)</f>
        <v>0</v>
      </c>
      <c r="AE591" s="70">
        <f t="shared" si="597"/>
        <v>3790557</v>
      </c>
      <c r="AF591" s="70">
        <f t="shared" si="597"/>
        <v>0</v>
      </c>
      <c r="AG591" s="70">
        <f t="shared" si="597"/>
        <v>0</v>
      </c>
      <c r="AH591" s="70">
        <f t="shared" si="597"/>
        <v>3790557</v>
      </c>
      <c r="AI591" s="70">
        <f t="shared" si="597"/>
        <v>0</v>
      </c>
      <c r="AJ591" s="70">
        <f t="shared" si="597"/>
        <v>4040557</v>
      </c>
      <c r="AK591" s="70">
        <f t="shared" si="597"/>
        <v>0</v>
      </c>
      <c r="AL591" s="70">
        <f t="shared" si="597"/>
        <v>3790557</v>
      </c>
      <c r="AM591" s="70">
        <f t="shared" si="597"/>
        <v>0</v>
      </c>
      <c r="AN591" s="70">
        <f t="shared" si="597"/>
        <v>0</v>
      </c>
      <c r="AO591" s="70">
        <f t="shared" si="597"/>
        <v>15412228</v>
      </c>
    </row>
    <row r="592" spans="1:41" x14ac:dyDescent="0.25">
      <c r="A592" s="86"/>
      <c r="B592" s="86"/>
      <c r="C592" s="86"/>
      <c r="D592" s="87" t="s">
        <v>1043</v>
      </c>
      <c r="E592" s="86"/>
      <c r="F592" s="86"/>
      <c r="G592" s="133"/>
      <c r="H592" s="86"/>
      <c r="I592" s="198"/>
      <c r="J592" s="107"/>
      <c r="K592" s="108">
        <f>+K591+K586+K574</f>
        <v>117508956</v>
      </c>
      <c r="L592" s="86"/>
      <c r="M592" s="86"/>
      <c r="N592" s="86"/>
      <c r="O592" s="86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  <c r="AA592" s="108"/>
      <c r="AB592" s="108"/>
      <c r="AC592" s="108">
        <f t="shared" ref="AC592" si="598">+AC591+AC586+AC574</f>
        <v>0</v>
      </c>
      <c r="AD592" s="108">
        <f t="shared" ref="AD592:AO592" si="599">+AD591+AD586+AD574</f>
        <v>0</v>
      </c>
      <c r="AE592" s="108">
        <f t="shared" si="599"/>
        <v>26514739</v>
      </c>
      <c r="AF592" s="108">
        <f t="shared" si="599"/>
        <v>0</v>
      </c>
      <c r="AG592" s="108">
        <f t="shared" si="599"/>
        <v>1581280.75</v>
      </c>
      <c r="AH592" s="108">
        <f t="shared" si="599"/>
        <v>25383458.25</v>
      </c>
      <c r="AI592" s="108">
        <f t="shared" si="599"/>
        <v>0</v>
      </c>
      <c r="AJ592" s="108">
        <f t="shared" si="599"/>
        <v>31664739</v>
      </c>
      <c r="AK592" s="108">
        <f t="shared" si="599"/>
        <v>0</v>
      </c>
      <c r="AL592" s="108">
        <f t="shared" si="599"/>
        <v>32364739</v>
      </c>
      <c r="AM592" s="108">
        <f t="shared" si="599"/>
        <v>0</v>
      </c>
      <c r="AN592" s="108">
        <f t="shared" si="599"/>
        <v>0</v>
      </c>
      <c r="AO592" s="108">
        <f t="shared" si="599"/>
        <v>117508956</v>
      </c>
    </row>
    <row r="593" spans="1:41" x14ac:dyDescent="0.25">
      <c r="A593" s="29" t="s">
        <v>1044</v>
      </c>
      <c r="B593" s="64"/>
      <c r="C593" s="31"/>
      <c r="D593" s="32"/>
      <c r="E593" s="33"/>
      <c r="F593" s="66"/>
      <c r="G593" s="32"/>
      <c r="H593" s="67"/>
      <c r="I593" s="33"/>
      <c r="J593" s="34"/>
      <c r="K593" s="33"/>
      <c r="L593" s="35"/>
      <c r="M593" s="35"/>
      <c r="N593" s="70"/>
      <c r="O593" s="70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  <c r="AN593" s="70"/>
      <c r="AO593" s="70"/>
    </row>
    <row r="594" spans="1:41" x14ac:dyDescent="0.25">
      <c r="A594" s="37" t="s">
        <v>1045</v>
      </c>
      <c r="B594" s="37"/>
      <c r="C594" s="39"/>
      <c r="D594" s="37"/>
      <c r="E594" s="44"/>
      <c r="F594" s="91"/>
      <c r="G594" s="38"/>
      <c r="H594" s="44"/>
      <c r="I594" s="37"/>
      <c r="J594" s="175"/>
      <c r="K594" s="180"/>
      <c r="L594" s="93"/>
      <c r="M594" s="93"/>
      <c r="N594" s="38"/>
      <c r="O594" s="38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</row>
    <row r="595" spans="1:41" x14ac:dyDescent="0.25">
      <c r="A595" s="226" t="s">
        <v>4</v>
      </c>
      <c r="B595" s="226" t="s">
        <v>5</v>
      </c>
      <c r="C595" s="226" t="s">
        <v>6</v>
      </c>
      <c r="D595" s="226" t="s">
        <v>7</v>
      </c>
      <c r="E595" s="226" t="s">
        <v>8</v>
      </c>
      <c r="F595" s="226" t="s">
        <v>9</v>
      </c>
      <c r="G595" s="226" t="s">
        <v>10</v>
      </c>
      <c r="H595" s="226" t="s">
        <v>11</v>
      </c>
      <c r="I595" s="228" t="s">
        <v>12</v>
      </c>
      <c r="J595" s="229" t="s">
        <v>13</v>
      </c>
      <c r="K595" s="226" t="s">
        <v>14</v>
      </c>
      <c r="L595" s="226" t="s">
        <v>15</v>
      </c>
      <c r="M595" s="226" t="s">
        <v>992</v>
      </c>
      <c r="N595" s="227" t="s">
        <v>17</v>
      </c>
      <c r="O595" s="226" t="s">
        <v>18</v>
      </c>
      <c r="P595" s="220" t="s">
        <v>19</v>
      </c>
      <c r="Q595" s="221"/>
      <c r="R595" s="221"/>
      <c r="S595" s="221"/>
      <c r="T595" s="221"/>
      <c r="U595" s="221"/>
      <c r="V595" s="221"/>
      <c r="W595" s="221"/>
      <c r="X595" s="221"/>
      <c r="Y595" s="221"/>
      <c r="Z595" s="221"/>
      <c r="AA595" s="221"/>
      <c r="AB595" s="222"/>
      <c r="AC595" s="220" t="s">
        <v>20</v>
      </c>
      <c r="AD595" s="221"/>
      <c r="AE595" s="221"/>
      <c r="AF595" s="221"/>
      <c r="AG595" s="221"/>
      <c r="AH595" s="221"/>
      <c r="AI595" s="221"/>
      <c r="AJ595" s="221"/>
      <c r="AK595" s="221"/>
      <c r="AL595" s="221"/>
      <c r="AM595" s="221"/>
      <c r="AN595" s="221"/>
      <c r="AO595" s="222"/>
    </row>
    <row r="596" spans="1:41" x14ac:dyDescent="0.25">
      <c r="A596" s="226"/>
      <c r="B596" s="226"/>
      <c r="C596" s="226"/>
      <c r="D596" s="226"/>
      <c r="E596" s="226"/>
      <c r="F596" s="226"/>
      <c r="G596" s="226"/>
      <c r="H596" s="226"/>
      <c r="I596" s="228"/>
      <c r="J596" s="229"/>
      <c r="K596" s="226"/>
      <c r="L596" s="226"/>
      <c r="M596" s="226"/>
      <c r="N596" s="227"/>
      <c r="O596" s="226"/>
      <c r="P596" s="47" t="s">
        <v>1147</v>
      </c>
      <c r="Q596" s="47" t="s">
        <v>1148</v>
      </c>
      <c r="R596" s="47" t="s">
        <v>1149</v>
      </c>
      <c r="S596" s="47" t="s">
        <v>1150</v>
      </c>
      <c r="T596" s="47" t="s">
        <v>1151</v>
      </c>
      <c r="U596" s="47" t="s">
        <v>1152</v>
      </c>
      <c r="V596" s="47" t="s">
        <v>1153</v>
      </c>
      <c r="W596" s="47" t="s">
        <v>1154</v>
      </c>
      <c r="X596" s="47" t="s">
        <v>1155</v>
      </c>
      <c r="Y596" s="47" t="s">
        <v>1156</v>
      </c>
      <c r="Z596" s="47" t="s">
        <v>1157</v>
      </c>
      <c r="AA596" s="47" t="s">
        <v>1158</v>
      </c>
      <c r="AB596" s="47" t="s">
        <v>21</v>
      </c>
      <c r="AC596" s="47" t="s">
        <v>1147</v>
      </c>
      <c r="AD596" s="47" t="s">
        <v>1148</v>
      </c>
      <c r="AE596" s="47" t="s">
        <v>1149</v>
      </c>
      <c r="AF596" s="47" t="s">
        <v>1150</v>
      </c>
      <c r="AG596" s="47" t="s">
        <v>1151</v>
      </c>
      <c r="AH596" s="47" t="s">
        <v>1152</v>
      </c>
      <c r="AI596" s="47" t="s">
        <v>1153</v>
      </c>
      <c r="AJ596" s="47" t="s">
        <v>1154</v>
      </c>
      <c r="AK596" s="47" t="s">
        <v>1155</v>
      </c>
      <c r="AL596" s="47" t="s">
        <v>1156</v>
      </c>
      <c r="AM596" s="47" t="s">
        <v>1157</v>
      </c>
      <c r="AN596" s="47" t="s">
        <v>1158</v>
      </c>
      <c r="AO596" s="47" t="s">
        <v>21</v>
      </c>
    </row>
    <row r="597" spans="1:41" ht="78.75" x14ac:dyDescent="0.25">
      <c r="A597" s="199" t="s">
        <v>22</v>
      </c>
      <c r="B597" s="110" t="s">
        <v>1046</v>
      </c>
      <c r="C597" s="58" t="s">
        <v>1047</v>
      </c>
      <c r="D597" s="200" t="s">
        <v>1048</v>
      </c>
      <c r="E597" s="201">
        <v>95038</v>
      </c>
      <c r="F597" s="59" t="s">
        <v>666</v>
      </c>
      <c r="G597" s="200" t="s">
        <v>1022</v>
      </c>
      <c r="H597" s="59" t="s">
        <v>52</v>
      </c>
      <c r="I597" s="59">
        <v>4</v>
      </c>
      <c r="J597" s="202">
        <v>3218626.6278767996</v>
      </c>
      <c r="K597" s="186">
        <f t="shared" ref="K597:K654" si="600">+J597*I597</f>
        <v>12874506.511507198</v>
      </c>
      <c r="L597" s="200" t="s">
        <v>138</v>
      </c>
      <c r="M597" s="200" t="s">
        <v>1033</v>
      </c>
      <c r="N597" s="188" t="s">
        <v>1049</v>
      </c>
      <c r="O597" s="200" t="s">
        <v>1050</v>
      </c>
      <c r="Q597" s="189"/>
      <c r="R597" s="189">
        <v>1</v>
      </c>
      <c r="T597" s="189">
        <v>1</v>
      </c>
      <c r="U597" s="189"/>
      <c r="W597" s="189">
        <v>1</v>
      </c>
      <c r="X597" s="189"/>
      <c r="Y597" s="189">
        <v>1</v>
      </c>
      <c r="Z597" s="189"/>
      <c r="AA597" s="189"/>
      <c r="AB597" s="111">
        <f>+SUM(P597:AA597)</f>
        <v>4</v>
      </c>
      <c r="AC597" s="60">
        <f t="shared" ref="AC597:AC605" si="601">+P597*J597</f>
        <v>0</v>
      </c>
      <c r="AD597" s="60">
        <f t="shared" ref="AD597:AD605" si="602">+Q597*J597</f>
        <v>0</v>
      </c>
      <c r="AE597" s="60">
        <f t="shared" ref="AE597:AE605" si="603">+R597*J597</f>
        <v>3218626.6278767996</v>
      </c>
      <c r="AF597" s="60">
        <f t="shared" ref="AF597:AF605" si="604">+S597*J597</f>
        <v>0</v>
      </c>
      <c r="AG597" s="60">
        <f t="shared" ref="AG597:AG605" si="605">+T597*J597</f>
        <v>3218626.6278767996</v>
      </c>
      <c r="AH597" s="60">
        <f t="shared" ref="AH597:AH605" si="606">+U597*J597</f>
        <v>0</v>
      </c>
      <c r="AI597" s="60">
        <f t="shared" ref="AI597:AI605" si="607">+V597*J597</f>
        <v>0</v>
      </c>
      <c r="AJ597" s="60">
        <f t="shared" ref="AJ597:AJ605" si="608">+W597*J597</f>
        <v>3218626.6278767996</v>
      </c>
      <c r="AK597" s="60">
        <f t="shared" ref="AK597:AK605" si="609">+X597*J597</f>
        <v>0</v>
      </c>
      <c r="AL597" s="60">
        <f t="shared" ref="AL597:AL605" si="610">+Y597*J597</f>
        <v>3218626.6278767996</v>
      </c>
      <c r="AM597" s="60">
        <f t="shared" ref="AM597:AM605" si="611">+Z597*J597</f>
        <v>0</v>
      </c>
      <c r="AN597" s="60">
        <f t="shared" ref="AN597:AN605" si="612">+AA597*J597</f>
        <v>0</v>
      </c>
      <c r="AO597" s="60">
        <f t="shared" ref="AO597:AO605" si="613">SUM(AC597:AN597)</f>
        <v>12874506.511507198</v>
      </c>
    </row>
    <row r="598" spans="1:41" ht="78.75" x14ac:dyDescent="0.25">
      <c r="A598" s="199" t="s">
        <v>22</v>
      </c>
      <c r="B598" s="110" t="s">
        <v>1046</v>
      </c>
      <c r="C598" s="58">
        <v>8</v>
      </c>
      <c r="D598" s="200" t="s">
        <v>1051</v>
      </c>
      <c r="E598" s="201">
        <v>2808</v>
      </c>
      <c r="F598" s="59" t="s">
        <v>666</v>
      </c>
      <c r="G598" s="200" t="s">
        <v>1022</v>
      </c>
      <c r="H598" s="59" t="s">
        <v>52</v>
      </c>
      <c r="I598" s="59">
        <v>4</v>
      </c>
      <c r="J598" s="202">
        <v>167470.00157160001</v>
      </c>
      <c r="K598" s="186">
        <f t="shared" si="600"/>
        <v>669880.00628640002</v>
      </c>
      <c r="L598" s="200" t="s">
        <v>138</v>
      </c>
      <c r="M598" s="200" t="s">
        <v>1033</v>
      </c>
      <c r="N598" s="188" t="s">
        <v>1049</v>
      </c>
      <c r="O598" s="200" t="s">
        <v>1050</v>
      </c>
      <c r="Q598" s="189"/>
      <c r="R598" s="189">
        <v>1</v>
      </c>
      <c r="T598" s="189">
        <v>1</v>
      </c>
      <c r="U598" s="189"/>
      <c r="W598" s="189">
        <v>1</v>
      </c>
      <c r="X598" s="189"/>
      <c r="Y598" s="189">
        <v>1</v>
      </c>
      <c r="Z598" s="189"/>
      <c r="AA598" s="189"/>
      <c r="AB598" s="111">
        <f t="shared" ref="AB598:AB605" si="614">+SUM(P598:AA598)</f>
        <v>4</v>
      </c>
      <c r="AC598" s="60">
        <f t="shared" si="601"/>
        <v>0</v>
      </c>
      <c r="AD598" s="60">
        <f t="shared" si="602"/>
        <v>0</v>
      </c>
      <c r="AE598" s="60">
        <f t="shared" si="603"/>
        <v>167470.00157160001</v>
      </c>
      <c r="AF598" s="60">
        <f t="shared" si="604"/>
        <v>0</v>
      </c>
      <c r="AG598" s="60">
        <f t="shared" si="605"/>
        <v>167470.00157160001</v>
      </c>
      <c r="AH598" s="60">
        <f t="shared" si="606"/>
        <v>0</v>
      </c>
      <c r="AI598" s="60">
        <f t="shared" si="607"/>
        <v>0</v>
      </c>
      <c r="AJ598" s="60">
        <f t="shared" si="608"/>
        <v>167470.00157160001</v>
      </c>
      <c r="AK598" s="60">
        <f t="shared" si="609"/>
        <v>0</v>
      </c>
      <c r="AL598" s="60">
        <f t="shared" si="610"/>
        <v>167470.00157160001</v>
      </c>
      <c r="AM598" s="60">
        <f t="shared" si="611"/>
        <v>0</v>
      </c>
      <c r="AN598" s="60">
        <f t="shared" si="612"/>
        <v>0</v>
      </c>
      <c r="AO598" s="60">
        <f t="shared" si="613"/>
        <v>669880.00628640002</v>
      </c>
    </row>
    <row r="599" spans="1:41" ht="78.75" x14ac:dyDescent="0.25">
      <c r="A599" s="199" t="s">
        <v>22</v>
      </c>
      <c r="B599" s="110" t="s">
        <v>1046</v>
      </c>
      <c r="C599" s="58" t="s">
        <v>1052</v>
      </c>
      <c r="D599" s="200" t="s">
        <v>1053</v>
      </c>
      <c r="E599" s="201">
        <v>70386</v>
      </c>
      <c r="F599" s="59" t="s">
        <v>666</v>
      </c>
      <c r="G599" s="200" t="s">
        <v>1022</v>
      </c>
      <c r="H599" s="59" t="s">
        <v>52</v>
      </c>
      <c r="I599" s="59">
        <v>4</v>
      </c>
      <c r="J599" s="202">
        <v>2585310.4918934996</v>
      </c>
      <c r="K599" s="186">
        <f t="shared" si="600"/>
        <v>10341241.967573998</v>
      </c>
      <c r="L599" s="200" t="s">
        <v>138</v>
      </c>
      <c r="M599" s="200" t="s">
        <v>1033</v>
      </c>
      <c r="N599" s="188" t="s">
        <v>1049</v>
      </c>
      <c r="O599" s="200" t="s">
        <v>1050</v>
      </c>
      <c r="Q599" s="189"/>
      <c r="R599" s="189">
        <v>1</v>
      </c>
      <c r="T599" s="189">
        <v>1</v>
      </c>
      <c r="U599" s="189"/>
      <c r="W599" s="189">
        <v>1</v>
      </c>
      <c r="X599" s="189"/>
      <c r="Y599" s="189">
        <v>1</v>
      </c>
      <c r="Z599" s="189"/>
      <c r="AA599" s="189"/>
      <c r="AB599" s="111">
        <f t="shared" si="614"/>
        <v>4</v>
      </c>
      <c r="AC599" s="60">
        <f t="shared" si="601"/>
        <v>0</v>
      </c>
      <c r="AD599" s="60">
        <f t="shared" si="602"/>
        <v>0</v>
      </c>
      <c r="AE599" s="60">
        <f t="shared" si="603"/>
        <v>2585310.4918934996</v>
      </c>
      <c r="AF599" s="60">
        <f t="shared" si="604"/>
        <v>0</v>
      </c>
      <c r="AG599" s="60">
        <f t="shared" si="605"/>
        <v>2585310.4918934996</v>
      </c>
      <c r="AH599" s="60">
        <f t="shared" si="606"/>
        <v>0</v>
      </c>
      <c r="AI599" s="60">
        <f t="shared" si="607"/>
        <v>0</v>
      </c>
      <c r="AJ599" s="60">
        <f t="shared" si="608"/>
        <v>2585310.4918934996</v>
      </c>
      <c r="AK599" s="60">
        <f t="shared" si="609"/>
        <v>0</v>
      </c>
      <c r="AL599" s="60">
        <f t="shared" si="610"/>
        <v>2585310.4918934996</v>
      </c>
      <c r="AM599" s="60">
        <f t="shared" si="611"/>
        <v>0</v>
      </c>
      <c r="AN599" s="60">
        <f t="shared" si="612"/>
        <v>0</v>
      </c>
      <c r="AO599" s="60">
        <f t="shared" si="613"/>
        <v>10341241.967573998</v>
      </c>
    </row>
    <row r="600" spans="1:41" ht="78.75" x14ac:dyDescent="0.25">
      <c r="A600" s="199" t="s">
        <v>22</v>
      </c>
      <c r="B600" s="110" t="s">
        <v>1046</v>
      </c>
      <c r="C600" s="58">
        <v>20</v>
      </c>
      <c r="D600" s="200" t="s">
        <v>1054</v>
      </c>
      <c r="E600" s="201">
        <v>73521</v>
      </c>
      <c r="F600" s="59" t="s">
        <v>666</v>
      </c>
      <c r="G600" s="200" t="s">
        <v>1022</v>
      </c>
      <c r="H600" s="59" t="s">
        <v>52</v>
      </c>
      <c r="I600" s="59">
        <v>4</v>
      </c>
      <c r="J600" s="202">
        <v>2041365.0550891499</v>
      </c>
      <c r="K600" s="186">
        <f t="shared" si="600"/>
        <v>8165460.2203565994</v>
      </c>
      <c r="L600" s="200" t="s">
        <v>138</v>
      </c>
      <c r="M600" s="200" t="s">
        <v>1033</v>
      </c>
      <c r="N600" s="188" t="s">
        <v>1049</v>
      </c>
      <c r="O600" s="200" t="s">
        <v>1050</v>
      </c>
      <c r="Q600" s="189"/>
      <c r="R600" s="189">
        <v>1</v>
      </c>
      <c r="T600" s="189">
        <v>1</v>
      </c>
      <c r="U600" s="189"/>
      <c r="W600" s="189">
        <v>1</v>
      </c>
      <c r="X600" s="189"/>
      <c r="Y600" s="189">
        <v>1</v>
      </c>
      <c r="Z600" s="189"/>
      <c r="AA600" s="189"/>
      <c r="AB600" s="111">
        <f t="shared" si="614"/>
        <v>4</v>
      </c>
      <c r="AC600" s="60">
        <f t="shared" si="601"/>
        <v>0</v>
      </c>
      <c r="AD600" s="60">
        <f t="shared" si="602"/>
        <v>0</v>
      </c>
      <c r="AE600" s="60">
        <f t="shared" si="603"/>
        <v>2041365.0550891499</v>
      </c>
      <c r="AF600" s="60">
        <f t="shared" si="604"/>
        <v>0</v>
      </c>
      <c r="AG600" s="60">
        <f t="shared" si="605"/>
        <v>2041365.0550891499</v>
      </c>
      <c r="AH600" s="60">
        <f t="shared" si="606"/>
        <v>0</v>
      </c>
      <c r="AI600" s="60">
        <f t="shared" si="607"/>
        <v>0</v>
      </c>
      <c r="AJ600" s="60">
        <f t="shared" si="608"/>
        <v>2041365.0550891499</v>
      </c>
      <c r="AK600" s="60">
        <f t="shared" si="609"/>
        <v>0</v>
      </c>
      <c r="AL600" s="60">
        <f t="shared" si="610"/>
        <v>2041365.0550891499</v>
      </c>
      <c r="AM600" s="60">
        <f t="shared" si="611"/>
        <v>0</v>
      </c>
      <c r="AN600" s="60">
        <f t="shared" si="612"/>
        <v>0</v>
      </c>
      <c r="AO600" s="60">
        <f t="shared" si="613"/>
        <v>8165460.2203565994</v>
      </c>
    </row>
    <row r="601" spans="1:41" ht="78.75" x14ac:dyDescent="0.25">
      <c r="A601" s="199" t="s">
        <v>22</v>
      </c>
      <c r="B601" s="110" t="s">
        <v>1046</v>
      </c>
      <c r="C601" s="58" t="s">
        <v>1055</v>
      </c>
      <c r="D601" s="200" t="s">
        <v>1056</v>
      </c>
      <c r="E601" s="201">
        <v>36076</v>
      </c>
      <c r="F601" s="59" t="s">
        <v>666</v>
      </c>
      <c r="G601" s="200" t="s">
        <v>1022</v>
      </c>
      <c r="H601" s="59" t="s">
        <v>52</v>
      </c>
      <c r="I601" s="59">
        <v>4</v>
      </c>
      <c r="J601" s="202">
        <v>1257710.8778639999</v>
      </c>
      <c r="K601" s="186">
        <f t="shared" si="600"/>
        <v>5030843.5114559997</v>
      </c>
      <c r="L601" s="200" t="s">
        <v>138</v>
      </c>
      <c r="M601" s="200" t="s">
        <v>1033</v>
      </c>
      <c r="N601" s="188" t="s">
        <v>1049</v>
      </c>
      <c r="O601" s="200" t="s">
        <v>1050</v>
      </c>
      <c r="Q601" s="189"/>
      <c r="R601" s="189">
        <v>1</v>
      </c>
      <c r="T601" s="189">
        <v>1</v>
      </c>
      <c r="U601" s="189"/>
      <c r="W601" s="189">
        <v>1</v>
      </c>
      <c r="X601" s="189"/>
      <c r="Y601" s="189">
        <v>1</v>
      </c>
      <c r="Z601" s="189"/>
      <c r="AA601" s="189"/>
      <c r="AB601" s="111">
        <f t="shared" si="614"/>
        <v>4</v>
      </c>
      <c r="AC601" s="60">
        <f t="shared" si="601"/>
        <v>0</v>
      </c>
      <c r="AD601" s="60">
        <f t="shared" si="602"/>
        <v>0</v>
      </c>
      <c r="AE601" s="60">
        <f t="shared" si="603"/>
        <v>1257710.8778639999</v>
      </c>
      <c r="AF601" s="60">
        <f t="shared" si="604"/>
        <v>0</v>
      </c>
      <c r="AG601" s="60">
        <f t="shared" si="605"/>
        <v>1257710.8778639999</v>
      </c>
      <c r="AH601" s="60">
        <f t="shared" si="606"/>
        <v>0</v>
      </c>
      <c r="AI601" s="60">
        <f t="shared" si="607"/>
        <v>0</v>
      </c>
      <c r="AJ601" s="60">
        <f t="shared" si="608"/>
        <v>1257710.8778639999</v>
      </c>
      <c r="AK601" s="60">
        <f t="shared" si="609"/>
        <v>0</v>
      </c>
      <c r="AL601" s="60">
        <f t="shared" si="610"/>
        <v>1257710.8778639999</v>
      </c>
      <c r="AM601" s="60">
        <f t="shared" si="611"/>
        <v>0</v>
      </c>
      <c r="AN601" s="60">
        <f t="shared" si="612"/>
        <v>0</v>
      </c>
      <c r="AO601" s="60">
        <f t="shared" si="613"/>
        <v>5030843.5114559997</v>
      </c>
    </row>
    <row r="602" spans="1:41" ht="90" x14ac:dyDescent="0.25">
      <c r="A602" s="199" t="s">
        <v>22</v>
      </c>
      <c r="B602" s="110" t="s">
        <v>1046</v>
      </c>
      <c r="C602" s="58" t="s">
        <v>1057</v>
      </c>
      <c r="D602" s="200" t="s">
        <v>1058</v>
      </c>
      <c r="E602" s="201">
        <v>9446</v>
      </c>
      <c r="F602" s="59" t="s">
        <v>666</v>
      </c>
      <c r="G602" s="200" t="s">
        <v>1059</v>
      </c>
      <c r="H602" s="59" t="s">
        <v>52</v>
      </c>
      <c r="I602" s="59">
        <v>1</v>
      </c>
      <c r="J602" s="202">
        <v>10585097.390699999</v>
      </c>
      <c r="K602" s="186">
        <f t="shared" si="600"/>
        <v>10585097.390699999</v>
      </c>
      <c r="L602" s="200" t="s">
        <v>1060</v>
      </c>
      <c r="M602" s="200" t="s">
        <v>1061</v>
      </c>
      <c r="N602" s="188" t="s">
        <v>1049</v>
      </c>
      <c r="O602" s="200" t="s">
        <v>1050</v>
      </c>
      <c r="Q602" s="203"/>
      <c r="R602" s="203"/>
      <c r="T602" s="189">
        <v>1</v>
      </c>
      <c r="U602" s="189"/>
      <c r="W602" s="203"/>
      <c r="X602" s="203"/>
      <c r="Y602" s="203"/>
      <c r="Z602" s="203"/>
      <c r="AA602" s="203"/>
      <c r="AB602" s="111">
        <f t="shared" si="614"/>
        <v>1</v>
      </c>
      <c r="AC602" s="60">
        <f t="shared" si="601"/>
        <v>0</v>
      </c>
      <c r="AD602" s="60">
        <f t="shared" si="602"/>
        <v>0</v>
      </c>
      <c r="AE602" s="60">
        <f t="shared" si="603"/>
        <v>0</v>
      </c>
      <c r="AF602" s="60">
        <f t="shared" si="604"/>
        <v>0</v>
      </c>
      <c r="AG602" s="60">
        <f t="shared" si="605"/>
        <v>10585097.390699999</v>
      </c>
      <c r="AH602" s="60">
        <f t="shared" si="606"/>
        <v>0</v>
      </c>
      <c r="AI602" s="60">
        <f t="shared" si="607"/>
        <v>0</v>
      </c>
      <c r="AJ602" s="60">
        <f t="shared" si="608"/>
        <v>0</v>
      </c>
      <c r="AK602" s="60">
        <f t="shared" si="609"/>
        <v>0</v>
      </c>
      <c r="AL602" s="60">
        <f t="shared" si="610"/>
        <v>0</v>
      </c>
      <c r="AM602" s="60">
        <f t="shared" si="611"/>
        <v>0</v>
      </c>
      <c r="AN602" s="60">
        <f t="shared" si="612"/>
        <v>0</v>
      </c>
      <c r="AO602" s="60">
        <f t="shared" si="613"/>
        <v>10585097.390699999</v>
      </c>
    </row>
    <row r="603" spans="1:41" ht="78.75" x14ac:dyDescent="0.25">
      <c r="A603" s="199" t="s">
        <v>22</v>
      </c>
      <c r="B603" s="110" t="s">
        <v>1046</v>
      </c>
      <c r="C603" s="58" t="s">
        <v>1062</v>
      </c>
      <c r="D603" s="200" t="s">
        <v>1063</v>
      </c>
      <c r="E603" s="201">
        <v>1111</v>
      </c>
      <c r="F603" s="59" t="s">
        <v>666</v>
      </c>
      <c r="G603" s="200" t="s">
        <v>1059</v>
      </c>
      <c r="H603" s="59" t="s">
        <v>52</v>
      </c>
      <c r="I603" s="59">
        <v>1</v>
      </c>
      <c r="J603" s="202">
        <v>1134311.4575100001</v>
      </c>
      <c r="K603" s="186">
        <f t="shared" si="600"/>
        <v>1134311.4575100001</v>
      </c>
      <c r="L603" s="200" t="s">
        <v>1060</v>
      </c>
      <c r="M603" s="200" t="s">
        <v>1061</v>
      </c>
      <c r="N603" s="188" t="s">
        <v>1049</v>
      </c>
      <c r="O603" s="200" t="s">
        <v>1050</v>
      </c>
      <c r="Q603" s="203"/>
      <c r="R603" s="203"/>
      <c r="T603" s="189">
        <v>1</v>
      </c>
      <c r="U603" s="189"/>
      <c r="W603" s="203"/>
      <c r="X603" s="203"/>
      <c r="Y603" s="203"/>
      <c r="Z603" s="203"/>
      <c r="AA603" s="203"/>
      <c r="AB603" s="111">
        <f t="shared" si="614"/>
        <v>1</v>
      </c>
      <c r="AC603" s="60">
        <f t="shared" si="601"/>
        <v>0</v>
      </c>
      <c r="AD603" s="60">
        <f t="shared" si="602"/>
        <v>0</v>
      </c>
      <c r="AE603" s="60">
        <f t="shared" si="603"/>
        <v>0</v>
      </c>
      <c r="AF603" s="60">
        <f t="shared" si="604"/>
        <v>0</v>
      </c>
      <c r="AG603" s="60">
        <f t="shared" si="605"/>
        <v>1134311.4575100001</v>
      </c>
      <c r="AH603" s="60">
        <f t="shared" si="606"/>
        <v>0</v>
      </c>
      <c r="AI603" s="60">
        <f t="shared" si="607"/>
        <v>0</v>
      </c>
      <c r="AJ603" s="60">
        <f t="shared" si="608"/>
        <v>0</v>
      </c>
      <c r="AK603" s="60">
        <f t="shared" si="609"/>
        <v>0</v>
      </c>
      <c r="AL603" s="60">
        <f t="shared" si="610"/>
        <v>0</v>
      </c>
      <c r="AM603" s="60">
        <f t="shared" si="611"/>
        <v>0</v>
      </c>
      <c r="AN603" s="60">
        <f t="shared" si="612"/>
        <v>0</v>
      </c>
      <c r="AO603" s="60">
        <f t="shared" si="613"/>
        <v>1134311.4575100001</v>
      </c>
    </row>
    <row r="604" spans="1:41" ht="78.75" x14ac:dyDescent="0.25">
      <c r="A604" s="199" t="s">
        <v>22</v>
      </c>
      <c r="B604" s="110" t="s">
        <v>1046</v>
      </c>
      <c r="C604" s="58" t="s">
        <v>1064</v>
      </c>
      <c r="D604" s="200" t="s">
        <v>1065</v>
      </c>
      <c r="E604" s="201">
        <v>10557</v>
      </c>
      <c r="F604" s="59" t="s">
        <v>666</v>
      </c>
      <c r="G604" s="200" t="s">
        <v>1066</v>
      </c>
      <c r="H604" s="59" t="s">
        <v>52</v>
      </c>
      <c r="I604" s="59">
        <v>1</v>
      </c>
      <c r="J604" s="202">
        <v>70446.225188839497</v>
      </c>
      <c r="K604" s="186">
        <f t="shared" si="600"/>
        <v>70446.225188839497</v>
      </c>
      <c r="L604" s="190" t="s">
        <v>162</v>
      </c>
      <c r="M604" s="200" t="s">
        <v>1061</v>
      </c>
      <c r="N604" s="188" t="s">
        <v>1049</v>
      </c>
      <c r="O604" s="200" t="s">
        <v>1050</v>
      </c>
      <c r="Q604" s="203"/>
      <c r="R604" s="203"/>
      <c r="T604" s="189">
        <v>1</v>
      </c>
      <c r="U604" s="189"/>
      <c r="W604" s="203"/>
      <c r="X604" s="203"/>
      <c r="Y604" s="203"/>
      <c r="Z604" s="203"/>
      <c r="AA604" s="203"/>
      <c r="AB604" s="111">
        <f t="shared" si="614"/>
        <v>1</v>
      </c>
      <c r="AC604" s="60">
        <f t="shared" si="601"/>
        <v>0</v>
      </c>
      <c r="AD604" s="60">
        <f t="shared" si="602"/>
        <v>0</v>
      </c>
      <c r="AE604" s="60">
        <f t="shared" si="603"/>
        <v>0</v>
      </c>
      <c r="AF604" s="60">
        <f t="shared" si="604"/>
        <v>0</v>
      </c>
      <c r="AG604" s="60">
        <f t="shared" si="605"/>
        <v>70446.225188839497</v>
      </c>
      <c r="AH604" s="60">
        <f t="shared" si="606"/>
        <v>0</v>
      </c>
      <c r="AI604" s="60">
        <f t="shared" si="607"/>
        <v>0</v>
      </c>
      <c r="AJ604" s="60">
        <f t="shared" si="608"/>
        <v>0</v>
      </c>
      <c r="AK604" s="60">
        <f t="shared" si="609"/>
        <v>0</v>
      </c>
      <c r="AL604" s="60">
        <f t="shared" si="610"/>
        <v>0</v>
      </c>
      <c r="AM604" s="60">
        <f t="shared" si="611"/>
        <v>0</v>
      </c>
      <c r="AN604" s="60">
        <f t="shared" si="612"/>
        <v>0</v>
      </c>
      <c r="AO604" s="60">
        <f t="shared" si="613"/>
        <v>70446.225188839497</v>
      </c>
    </row>
    <row r="605" spans="1:41" ht="78.75" x14ac:dyDescent="0.25">
      <c r="A605" s="199" t="s">
        <v>22</v>
      </c>
      <c r="B605" s="110" t="s">
        <v>1046</v>
      </c>
      <c r="C605" s="58" t="s">
        <v>1067</v>
      </c>
      <c r="D605" s="200" t="s">
        <v>1068</v>
      </c>
      <c r="E605" s="201">
        <v>10557</v>
      </c>
      <c r="F605" s="59" t="s">
        <v>666</v>
      </c>
      <c r="G605" s="200" t="s">
        <v>1069</v>
      </c>
      <c r="H605" s="59" t="s">
        <v>52</v>
      </c>
      <c r="I605" s="59">
        <v>1</v>
      </c>
      <c r="J605" s="202">
        <v>86703.046386263974</v>
      </c>
      <c r="K605" s="186">
        <f t="shared" si="600"/>
        <v>86703.046386263974</v>
      </c>
      <c r="L605" s="204" t="s">
        <v>1070</v>
      </c>
      <c r="M605" s="200" t="s">
        <v>1061</v>
      </c>
      <c r="N605" s="188" t="s">
        <v>1049</v>
      </c>
      <c r="O605" s="200" t="s">
        <v>1050</v>
      </c>
      <c r="Q605" s="203"/>
      <c r="R605" s="203"/>
      <c r="T605" s="189">
        <v>1</v>
      </c>
      <c r="U605" s="189"/>
      <c r="W605" s="203"/>
      <c r="X605" s="203"/>
      <c r="Y605" s="203"/>
      <c r="Z605" s="203"/>
      <c r="AA605" s="203"/>
      <c r="AB605" s="111">
        <f t="shared" si="614"/>
        <v>1</v>
      </c>
      <c r="AC605" s="60">
        <f t="shared" si="601"/>
        <v>0</v>
      </c>
      <c r="AD605" s="60">
        <f t="shared" si="602"/>
        <v>0</v>
      </c>
      <c r="AE605" s="60">
        <f t="shared" si="603"/>
        <v>0</v>
      </c>
      <c r="AF605" s="60">
        <f t="shared" si="604"/>
        <v>0</v>
      </c>
      <c r="AG605" s="60">
        <f t="shared" si="605"/>
        <v>86703.046386263974</v>
      </c>
      <c r="AH605" s="60">
        <f t="shared" si="606"/>
        <v>0</v>
      </c>
      <c r="AI605" s="60">
        <f t="shared" si="607"/>
        <v>0</v>
      </c>
      <c r="AJ605" s="60">
        <f t="shared" si="608"/>
        <v>0</v>
      </c>
      <c r="AK605" s="60">
        <f t="shared" si="609"/>
        <v>0</v>
      </c>
      <c r="AL605" s="60">
        <f t="shared" si="610"/>
        <v>0</v>
      </c>
      <c r="AM605" s="60">
        <f t="shared" si="611"/>
        <v>0</v>
      </c>
      <c r="AN605" s="60">
        <f t="shared" si="612"/>
        <v>0</v>
      </c>
      <c r="AO605" s="60">
        <f t="shared" si="613"/>
        <v>86703.046386263974</v>
      </c>
    </row>
    <row r="606" spans="1:41" x14ac:dyDescent="0.25">
      <c r="A606" s="64"/>
      <c r="B606" s="64"/>
      <c r="C606" s="64"/>
      <c r="D606" s="223" t="s">
        <v>1071</v>
      </c>
      <c r="E606" s="224"/>
      <c r="F606" s="224"/>
      <c r="G606" s="224"/>
      <c r="H606" s="224"/>
      <c r="I606" s="224"/>
      <c r="J606" s="225"/>
      <c r="K606" s="191">
        <f t="shared" ref="K606" si="615">SUM(K597:K605)</f>
        <v>48958490.336965293</v>
      </c>
      <c r="L606" s="70"/>
      <c r="M606" s="70"/>
      <c r="N606" s="70"/>
      <c r="O606" s="70"/>
      <c r="P606" s="70"/>
      <c r="Q606" s="70"/>
      <c r="R606" s="70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70">
        <f t="shared" ref="AC606:AO606" si="616">SUM(AC597:AC605)</f>
        <v>0</v>
      </c>
      <c r="AD606" s="70">
        <f t="shared" si="616"/>
        <v>0</v>
      </c>
      <c r="AE606" s="70">
        <f t="shared" si="616"/>
        <v>9270483.0542950481</v>
      </c>
      <c r="AF606" s="70">
        <f t="shared" si="616"/>
        <v>0</v>
      </c>
      <c r="AG606" s="70">
        <f t="shared" si="616"/>
        <v>21147041.174080152</v>
      </c>
      <c r="AH606" s="70">
        <f t="shared" si="616"/>
        <v>0</v>
      </c>
      <c r="AI606" s="70">
        <f t="shared" si="616"/>
        <v>0</v>
      </c>
      <c r="AJ606" s="70">
        <f t="shared" si="616"/>
        <v>9270483.0542950481</v>
      </c>
      <c r="AK606" s="70">
        <f t="shared" si="616"/>
        <v>0</v>
      </c>
      <c r="AL606" s="70">
        <f t="shared" si="616"/>
        <v>9270483.0542950481</v>
      </c>
      <c r="AM606" s="70">
        <f t="shared" si="616"/>
        <v>0</v>
      </c>
      <c r="AN606" s="70">
        <f t="shared" si="616"/>
        <v>0</v>
      </c>
      <c r="AO606" s="70">
        <f t="shared" si="616"/>
        <v>48958490.336965293</v>
      </c>
    </row>
    <row r="607" spans="1:41" ht="146.25" x14ac:dyDescent="0.25">
      <c r="A607" s="199" t="s">
        <v>22</v>
      </c>
      <c r="B607" s="110" t="s">
        <v>1046</v>
      </c>
      <c r="C607" s="58" t="s">
        <v>1072</v>
      </c>
      <c r="D607" s="50" t="s">
        <v>1073</v>
      </c>
      <c r="E607" s="201">
        <v>4128</v>
      </c>
      <c r="F607" s="59" t="s">
        <v>1074</v>
      </c>
      <c r="G607" s="200" t="s">
        <v>1075</v>
      </c>
      <c r="H607" s="59" t="s">
        <v>52</v>
      </c>
      <c r="I607" s="59">
        <v>4</v>
      </c>
      <c r="J607" s="202">
        <v>654675</v>
      </c>
      <c r="K607" s="186">
        <f t="shared" si="600"/>
        <v>2618700</v>
      </c>
      <c r="L607" s="200" t="s">
        <v>59</v>
      </c>
      <c r="M607" s="141" t="s">
        <v>999</v>
      </c>
      <c r="N607" s="188" t="s">
        <v>1049</v>
      </c>
      <c r="O607" s="200" t="s">
        <v>1050</v>
      </c>
      <c r="Q607" s="189"/>
      <c r="R607" s="189">
        <v>1</v>
      </c>
      <c r="T607" s="189"/>
      <c r="U607" s="189">
        <v>1</v>
      </c>
      <c r="W607" s="189"/>
      <c r="X607" s="189">
        <v>1</v>
      </c>
      <c r="Z607" s="189">
        <v>1</v>
      </c>
      <c r="AA607" s="189"/>
      <c r="AB607" s="111">
        <f>+SUM(P607:AA607)</f>
        <v>4</v>
      </c>
      <c r="AC607" s="60">
        <f t="shared" ref="AC607:AC609" si="617">+P607*J607</f>
        <v>0</v>
      </c>
      <c r="AD607" s="60">
        <f t="shared" ref="AD607:AD609" si="618">+Q607*J607</f>
        <v>0</v>
      </c>
      <c r="AE607" s="60">
        <f t="shared" ref="AE607:AE609" si="619">+R607*J607</f>
        <v>654675</v>
      </c>
      <c r="AF607" s="60">
        <f t="shared" ref="AF607:AF609" si="620">+S607*J607</f>
        <v>0</v>
      </c>
      <c r="AG607" s="60">
        <f t="shared" ref="AG607:AG609" si="621">+T607*J607</f>
        <v>0</v>
      </c>
      <c r="AH607" s="60">
        <f t="shared" ref="AH607:AH609" si="622">+U607*J607</f>
        <v>654675</v>
      </c>
      <c r="AI607" s="60">
        <f t="shared" ref="AI607:AI609" si="623">+V607*J607</f>
        <v>0</v>
      </c>
      <c r="AJ607" s="60">
        <f t="shared" ref="AJ607:AJ609" si="624">+W607*J607</f>
        <v>0</v>
      </c>
      <c r="AK607" s="60">
        <f t="shared" ref="AK607:AK609" si="625">+X607*J607</f>
        <v>654675</v>
      </c>
      <c r="AL607" s="60">
        <f t="shared" ref="AL607:AL609" si="626">+Y607*J607</f>
        <v>0</v>
      </c>
      <c r="AM607" s="60">
        <f t="shared" ref="AM607:AM609" si="627">+Z607*J607</f>
        <v>654675</v>
      </c>
      <c r="AN607" s="60">
        <f t="shared" ref="AN607:AN609" si="628">+AA607*J607</f>
        <v>0</v>
      </c>
      <c r="AO607" s="60">
        <f t="shared" ref="AO607:AO609" si="629">SUM(AC607:AN607)</f>
        <v>2618700</v>
      </c>
    </row>
    <row r="608" spans="1:41" ht="78.75" x14ac:dyDescent="0.25">
      <c r="A608" s="199" t="s">
        <v>22</v>
      </c>
      <c r="B608" s="110" t="s">
        <v>1046</v>
      </c>
      <c r="C608" s="58" t="s">
        <v>1076</v>
      </c>
      <c r="D608" s="50" t="s">
        <v>1077</v>
      </c>
      <c r="E608" s="201">
        <v>19800</v>
      </c>
      <c r="F608" s="59" t="s">
        <v>666</v>
      </c>
      <c r="G608" s="200" t="s">
        <v>1078</v>
      </c>
      <c r="H608" s="59" t="s">
        <v>52</v>
      </c>
      <c r="I608" s="59">
        <v>4</v>
      </c>
      <c r="J608" s="202">
        <v>3813154.5375000006</v>
      </c>
      <c r="K608" s="186">
        <f t="shared" si="600"/>
        <v>15252618.150000002</v>
      </c>
      <c r="L608" s="200" t="s">
        <v>94</v>
      </c>
      <c r="M608" s="141" t="s">
        <v>999</v>
      </c>
      <c r="N608" s="188" t="s">
        <v>1049</v>
      </c>
      <c r="O608" s="200" t="s">
        <v>1050</v>
      </c>
      <c r="Q608" s="189"/>
      <c r="R608" s="189">
        <v>1</v>
      </c>
      <c r="T608" s="189"/>
      <c r="U608" s="189">
        <v>1</v>
      </c>
      <c r="W608" s="189"/>
      <c r="X608" s="189">
        <v>1</v>
      </c>
      <c r="Z608" s="189">
        <v>1</v>
      </c>
      <c r="AA608" s="189"/>
      <c r="AB608" s="111">
        <f t="shared" ref="AB608:AB622" si="630">+SUM(P608:AA608)</f>
        <v>4</v>
      </c>
      <c r="AC608" s="60">
        <f t="shared" si="617"/>
        <v>0</v>
      </c>
      <c r="AD608" s="60">
        <f t="shared" si="618"/>
        <v>0</v>
      </c>
      <c r="AE608" s="60">
        <f t="shared" si="619"/>
        <v>3813154.5375000006</v>
      </c>
      <c r="AF608" s="60">
        <f t="shared" si="620"/>
        <v>0</v>
      </c>
      <c r="AG608" s="60">
        <f t="shared" si="621"/>
        <v>0</v>
      </c>
      <c r="AH608" s="60">
        <f t="shared" si="622"/>
        <v>3813154.5375000006</v>
      </c>
      <c r="AI608" s="60">
        <f t="shared" si="623"/>
        <v>0</v>
      </c>
      <c r="AJ608" s="60">
        <f t="shared" si="624"/>
        <v>0</v>
      </c>
      <c r="AK608" s="60">
        <f t="shared" si="625"/>
        <v>3813154.5375000006</v>
      </c>
      <c r="AL608" s="60">
        <f t="shared" si="626"/>
        <v>0</v>
      </c>
      <c r="AM608" s="60">
        <f t="shared" si="627"/>
        <v>3813154.5375000006</v>
      </c>
      <c r="AN608" s="60">
        <f t="shared" si="628"/>
        <v>0</v>
      </c>
      <c r="AO608" s="60">
        <f t="shared" si="629"/>
        <v>15252618.150000002</v>
      </c>
    </row>
    <row r="609" spans="1:41" ht="78.75" x14ac:dyDescent="0.25">
      <c r="A609" s="199" t="s">
        <v>22</v>
      </c>
      <c r="B609" s="110" t="s">
        <v>1046</v>
      </c>
      <c r="C609" s="58">
        <v>66</v>
      </c>
      <c r="D609" s="50" t="s">
        <v>1079</v>
      </c>
      <c r="E609" s="201">
        <v>12</v>
      </c>
      <c r="F609" s="59" t="s">
        <v>666</v>
      </c>
      <c r="G609" s="200" t="s">
        <v>30</v>
      </c>
      <c r="H609" s="59" t="s">
        <v>52</v>
      </c>
      <c r="I609" s="59">
        <v>4</v>
      </c>
      <c r="J609" s="202">
        <v>76125</v>
      </c>
      <c r="K609" s="186">
        <f t="shared" si="600"/>
        <v>304500</v>
      </c>
      <c r="L609" s="200" t="s">
        <v>138</v>
      </c>
      <c r="M609" s="59" t="s">
        <v>1033</v>
      </c>
      <c r="N609" s="188" t="s">
        <v>1049</v>
      </c>
      <c r="O609" s="200" t="s">
        <v>1050</v>
      </c>
      <c r="Q609" s="189"/>
      <c r="R609" s="189">
        <v>1</v>
      </c>
      <c r="T609" s="189"/>
      <c r="U609" s="189">
        <v>1</v>
      </c>
      <c r="W609" s="189"/>
      <c r="X609" s="189">
        <v>1</v>
      </c>
      <c r="Z609" s="189">
        <v>1</v>
      </c>
      <c r="AA609" s="189"/>
      <c r="AB609" s="111">
        <f t="shared" si="630"/>
        <v>4</v>
      </c>
      <c r="AC609" s="60">
        <f t="shared" si="617"/>
        <v>0</v>
      </c>
      <c r="AD609" s="60">
        <f t="shared" si="618"/>
        <v>0</v>
      </c>
      <c r="AE609" s="60">
        <f t="shared" si="619"/>
        <v>76125</v>
      </c>
      <c r="AF609" s="60">
        <f t="shared" si="620"/>
        <v>0</v>
      </c>
      <c r="AG609" s="60">
        <f t="shared" si="621"/>
        <v>0</v>
      </c>
      <c r="AH609" s="60">
        <f t="shared" si="622"/>
        <v>76125</v>
      </c>
      <c r="AI609" s="60">
        <f t="shared" si="623"/>
        <v>0</v>
      </c>
      <c r="AJ609" s="60">
        <f t="shared" si="624"/>
        <v>0</v>
      </c>
      <c r="AK609" s="60">
        <f t="shared" si="625"/>
        <v>76125</v>
      </c>
      <c r="AL609" s="60">
        <f t="shared" si="626"/>
        <v>0</v>
      </c>
      <c r="AM609" s="60">
        <f t="shared" si="627"/>
        <v>76125</v>
      </c>
      <c r="AN609" s="60">
        <f t="shared" si="628"/>
        <v>0</v>
      </c>
      <c r="AO609" s="60">
        <f t="shared" si="629"/>
        <v>304500</v>
      </c>
    </row>
    <row r="610" spans="1:41" x14ac:dyDescent="0.25">
      <c r="A610" s="64"/>
      <c r="B610" s="64"/>
      <c r="C610" s="64"/>
      <c r="D610" s="223" t="s">
        <v>1071</v>
      </c>
      <c r="E610" s="224"/>
      <c r="F610" s="224"/>
      <c r="G610" s="224"/>
      <c r="H610" s="225"/>
      <c r="I610" s="33"/>
      <c r="J610" s="34"/>
      <c r="K610" s="191">
        <f>SUM(K607:K609)</f>
        <v>18175818.150000002</v>
      </c>
      <c r="L610" s="70"/>
      <c r="M610" s="70"/>
      <c r="N610" s="70"/>
      <c r="O610" s="70"/>
      <c r="P610" s="70"/>
      <c r="Q610" s="70"/>
      <c r="R610" s="70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70">
        <f t="shared" ref="AC610:AO610" si="631">SUM(AC607:AC609)</f>
        <v>0</v>
      </c>
      <c r="AD610" s="70">
        <f t="shared" si="631"/>
        <v>0</v>
      </c>
      <c r="AE610" s="70">
        <f t="shared" si="631"/>
        <v>4543954.5375000006</v>
      </c>
      <c r="AF610" s="70">
        <f t="shared" si="631"/>
        <v>0</v>
      </c>
      <c r="AG610" s="70">
        <f t="shared" si="631"/>
        <v>0</v>
      </c>
      <c r="AH610" s="70">
        <f t="shared" si="631"/>
        <v>4543954.5375000006</v>
      </c>
      <c r="AI610" s="70">
        <f t="shared" si="631"/>
        <v>0</v>
      </c>
      <c r="AJ610" s="70">
        <f t="shared" si="631"/>
        <v>0</v>
      </c>
      <c r="AK610" s="70">
        <f t="shared" si="631"/>
        <v>4543954.5375000006</v>
      </c>
      <c r="AL610" s="70">
        <f t="shared" si="631"/>
        <v>0</v>
      </c>
      <c r="AM610" s="70">
        <f t="shared" si="631"/>
        <v>4543954.5375000006</v>
      </c>
      <c r="AN610" s="70">
        <f t="shared" si="631"/>
        <v>0</v>
      </c>
      <c r="AO610" s="70">
        <f t="shared" si="631"/>
        <v>18175818.150000002</v>
      </c>
    </row>
    <row r="611" spans="1:41" ht="348.75" x14ac:dyDescent="0.25">
      <c r="A611" s="199" t="s">
        <v>662</v>
      </c>
      <c r="B611" s="110" t="s">
        <v>1080</v>
      </c>
      <c r="C611" s="58">
        <v>28</v>
      </c>
      <c r="D611" s="205" t="s">
        <v>1081</v>
      </c>
      <c r="E611" s="201">
        <v>246</v>
      </c>
      <c r="F611" s="59" t="s">
        <v>1074</v>
      </c>
      <c r="G611" s="200" t="s">
        <v>1075</v>
      </c>
      <c r="H611" s="59" t="s">
        <v>52</v>
      </c>
      <c r="I611" s="59">
        <v>4</v>
      </c>
      <c r="J611" s="202">
        <v>686835.68099999987</v>
      </c>
      <c r="K611" s="186">
        <f t="shared" si="600"/>
        <v>2747342.7239999995</v>
      </c>
      <c r="L611" s="200" t="s">
        <v>59</v>
      </c>
      <c r="M611" s="141" t="s">
        <v>999</v>
      </c>
      <c r="N611" s="188" t="s">
        <v>1049</v>
      </c>
      <c r="O611" s="200" t="s">
        <v>1050</v>
      </c>
      <c r="Q611" s="189"/>
      <c r="R611" s="189">
        <v>1</v>
      </c>
      <c r="T611" s="189"/>
      <c r="U611" s="189">
        <v>1</v>
      </c>
      <c r="W611" s="189">
        <v>1</v>
      </c>
      <c r="Y611" s="189">
        <v>1</v>
      </c>
      <c r="Z611" s="189"/>
      <c r="AA611" s="189"/>
      <c r="AB611" s="111">
        <f t="shared" si="630"/>
        <v>4</v>
      </c>
      <c r="AC611" s="60">
        <f t="shared" ref="AC611:AC622" si="632">+P611*J611</f>
        <v>0</v>
      </c>
      <c r="AD611" s="60">
        <f t="shared" ref="AD611:AD622" si="633">+Q611*J611</f>
        <v>0</v>
      </c>
      <c r="AE611" s="60">
        <f t="shared" ref="AE611:AE622" si="634">+R611*J611</f>
        <v>686835.68099999987</v>
      </c>
      <c r="AF611" s="60">
        <f t="shared" ref="AF611:AF622" si="635">+S611*J611</f>
        <v>0</v>
      </c>
      <c r="AG611" s="60">
        <f t="shared" ref="AG611:AG622" si="636">+T611*J611</f>
        <v>0</v>
      </c>
      <c r="AH611" s="60">
        <f t="shared" ref="AH611:AH622" si="637">+U611*J611</f>
        <v>686835.68099999987</v>
      </c>
      <c r="AI611" s="60">
        <f t="shared" ref="AI611:AI622" si="638">+V611*J611</f>
        <v>0</v>
      </c>
      <c r="AJ611" s="60">
        <f t="shared" ref="AJ611:AJ622" si="639">+W611*J611</f>
        <v>686835.68099999987</v>
      </c>
      <c r="AK611" s="60">
        <f t="shared" ref="AK611:AK622" si="640">+X611*J611</f>
        <v>0</v>
      </c>
      <c r="AL611" s="60">
        <f t="shared" ref="AL611:AL622" si="641">+Y611*J611</f>
        <v>686835.68099999987</v>
      </c>
      <c r="AM611" s="60">
        <f t="shared" ref="AM611:AM622" si="642">+Z611*J611</f>
        <v>0</v>
      </c>
      <c r="AN611" s="60">
        <f t="shared" ref="AN611:AN622" si="643">+AA611*J611</f>
        <v>0</v>
      </c>
      <c r="AO611" s="60">
        <f t="shared" ref="AO611:AO622" si="644">SUM(AC611:AN611)</f>
        <v>2747342.7239999995</v>
      </c>
    </row>
    <row r="612" spans="1:41" ht="168.75" x14ac:dyDescent="0.25">
      <c r="A612" s="199" t="s">
        <v>662</v>
      </c>
      <c r="B612" s="110" t="s">
        <v>1080</v>
      </c>
      <c r="C612" s="58">
        <v>33</v>
      </c>
      <c r="D612" s="205" t="s">
        <v>1082</v>
      </c>
      <c r="E612" s="201">
        <v>1</v>
      </c>
      <c r="F612" s="59" t="s">
        <v>1074</v>
      </c>
      <c r="G612" s="200" t="s">
        <v>1075</v>
      </c>
      <c r="H612" s="59" t="s">
        <v>52</v>
      </c>
      <c r="I612" s="59">
        <v>1</v>
      </c>
      <c r="J612" s="202">
        <v>18270</v>
      </c>
      <c r="K612" s="186">
        <f t="shared" si="600"/>
        <v>18270</v>
      </c>
      <c r="L612" s="200" t="s">
        <v>53</v>
      </c>
      <c r="M612" s="141" t="s">
        <v>999</v>
      </c>
      <c r="N612" s="188" t="s">
        <v>1049</v>
      </c>
      <c r="O612" s="200" t="s">
        <v>1050</v>
      </c>
      <c r="Q612" s="203"/>
      <c r="R612" s="203"/>
      <c r="T612" s="189"/>
      <c r="U612" s="189">
        <v>1</v>
      </c>
      <c r="W612" s="203"/>
      <c r="Y612" s="203"/>
      <c r="Z612" s="203"/>
      <c r="AA612" s="203"/>
      <c r="AB612" s="111">
        <f t="shared" si="630"/>
        <v>1</v>
      </c>
      <c r="AC612" s="60">
        <f t="shared" si="632"/>
        <v>0</v>
      </c>
      <c r="AD612" s="60">
        <f t="shared" si="633"/>
        <v>0</v>
      </c>
      <c r="AE612" s="60">
        <f t="shared" si="634"/>
        <v>0</v>
      </c>
      <c r="AF612" s="60">
        <f t="shared" si="635"/>
        <v>0</v>
      </c>
      <c r="AG612" s="60">
        <f t="shared" si="636"/>
        <v>0</v>
      </c>
      <c r="AH612" s="60">
        <f t="shared" si="637"/>
        <v>18270</v>
      </c>
      <c r="AI612" s="60">
        <f t="shared" si="638"/>
        <v>0</v>
      </c>
      <c r="AJ612" s="60">
        <f t="shared" si="639"/>
        <v>0</v>
      </c>
      <c r="AK612" s="60">
        <f t="shared" si="640"/>
        <v>0</v>
      </c>
      <c r="AL612" s="60">
        <f t="shared" si="641"/>
        <v>0</v>
      </c>
      <c r="AM612" s="60">
        <f t="shared" si="642"/>
        <v>0</v>
      </c>
      <c r="AN612" s="60">
        <f t="shared" si="643"/>
        <v>0</v>
      </c>
      <c r="AO612" s="60">
        <f t="shared" si="644"/>
        <v>18270</v>
      </c>
    </row>
    <row r="613" spans="1:41" ht="191.25" x14ac:dyDescent="0.25">
      <c r="A613" s="199" t="s">
        <v>662</v>
      </c>
      <c r="B613" s="110" t="s">
        <v>1080</v>
      </c>
      <c r="C613" s="58">
        <v>38</v>
      </c>
      <c r="D613" s="205" t="s">
        <v>1083</v>
      </c>
      <c r="E613" s="201">
        <v>9</v>
      </c>
      <c r="F613" s="59" t="s">
        <v>666</v>
      </c>
      <c r="G613" s="200" t="s">
        <v>1084</v>
      </c>
      <c r="H613" s="59" t="s">
        <v>52</v>
      </c>
      <c r="I613" s="59">
        <v>3</v>
      </c>
      <c r="J613" s="202">
        <v>160167</v>
      </c>
      <c r="K613" s="186">
        <f t="shared" si="600"/>
        <v>480501</v>
      </c>
      <c r="L613" s="200" t="s">
        <v>53</v>
      </c>
      <c r="M613" s="59" t="s">
        <v>1033</v>
      </c>
      <c r="N613" s="188" t="s">
        <v>1049</v>
      </c>
      <c r="O613" s="200" t="s">
        <v>1050</v>
      </c>
      <c r="Q613" s="189"/>
      <c r="R613" s="189">
        <v>1</v>
      </c>
      <c r="T613" s="189"/>
      <c r="U613" s="189">
        <v>1</v>
      </c>
      <c r="W613" s="189">
        <v>1</v>
      </c>
      <c r="Y613" s="203"/>
      <c r="Z613" s="203"/>
      <c r="AA613" s="203"/>
      <c r="AB613" s="111">
        <f t="shared" si="630"/>
        <v>3</v>
      </c>
      <c r="AC613" s="60">
        <f t="shared" si="632"/>
        <v>0</v>
      </c>
      <c r="AD613" s="60">
        <f t="shared" si="633"/>
        <v>0</v>
      </c>
      <c r="AE613" s="60">
        <f t="shared" si="634"/>
        <v>160167</v>
      </c>
      <c r="AF613" s="60">
        <f t="shared" si="635"/>
        <v>0</v>
      </c>
      <c r="AG613" s="60">
        <f t="shared" si="636"/>
        <v>0</v>
      </c>
      <c r="AH613" s="60">
        <f t="shared" si="637"/>
        <v>160167</v>
      </c>
      <c r="AI613" s="60">
        <f t="shared" si="638"/>
        <v>0</v>
      </c>
      <c r="AJ613" s="60">
        <f t="shared" si="639"/>
        <v>160167</v>
      </c>
      <c r="AK613" s="60">
        <f t="shared" si="640"/>
        <v>0</v>
      </c>
      <c r="AL613" s="60">
        <f t="shared" si="641"/>
        <v>0</v>
      </c>
      <c r="AM613" s="60">
        <f t="shared" si="642"/>
        <v>0</v>
      </c>
      <c r="AN613" s="60">
        <f t="shared" si="643"/>
        <v>0</v>
      </c>
      <c r="AO613" s="60">
        <f t="shared" si="644"/>
        <v>480501</v>
      </c>
    </row>
    <row r="614" spans="1:41" ht="101.25" x14ac:dyDescent="0.25">
      <c r="A614" s="199" t="s">
        <v>662</v>
      </c>
      <c r="B614" s="110" t="s">
        <v>1080</v>
      </c>
      <c r="C614" s="58">
        <v>48</v>
      </c>
      <c r="D614" s="205" t="s">
        <v>1085</v>
      </c>
      <c r="E614" s="201">
        <v>18</v>
      </c>
      <c r="F614" s="59" t="s">
        <v>1074</v>
      </c>
      <c r="G614" s="200" t="s">
        <v>1075</v>
      </c>
      <c r="H614" s="59" t="s">
        <v>52</v>
      </c>
      <c r="I614" s="59">
        <v>3</v>
      </c>
      <c r="J614" s="202">
        <v>23446.5</v>
      </c>
      <c r="K614" s="186">
        <f t="shared" si="600"/>
        <v>70339.5</v>
      </c>
      <c r="L614" s="200" t="s">
        <v>59</v>
      </c>
      <c r="M614" s="59" t="s">
        <v>1033</v>
      </c>
      <c r="N614" s="188" t="s">
        <v>1049</v>
      </c>
      <c r="O614" s="200" t="s">
        <v>1050</v>
      </c>
      <c r="Q614" s="189"/>
      <c r="R614" s="189">
        <v>1</v>
      </c>
      <c r="T614" s="189"/>
      <c r="U614" s="189">
        <v>1</v>
      </c>
      <c r="W614" s="189">
        <v>1</v>
      </c>
      <c r="Y614" s="203"/>
      <c r="Z614" s="203"/>
      <c r="AA614" s="203"/>
      <c r="AB614" s="111">
        <f t="shared" si="630"/>
        <v>3</v>
      </c>
      <c r="AC614" s="60">
        <f t="shared" si="632"/>
        <v>0</v>
      </c>
      <c r="AD614" s="60">
        <f t="shared" si="633"/>
        <v>0</v>
      </c>
      <c r="AE614" s="60">
        <f t="shared" si="634"/>
        <v>23446.5</v>
      </c>
      <c r="AF614" s="60">
        <f t="shared" si="635"/>
        <v>0</v>
      </c>
      <c r="AG614" s="60">
        <f t="shared" si="636"/>
        <v>0</v>
      </c>
      <c r="AH614" s="60">
        <f t="shared" si="637"/>
        <v>23446.5</v>
      </c>
      <c r="AI614" s="60">
        <f t="shared" si="638"/>
        <v>0</v>
      </c>
      <c r="AJ614" s="60">
        <f t="shared" si="639"/>
        <v>23446.5</v>
      </c>
      <c r="AK614" s="60">
        <f t="shared" si="640"/>
        <v>0</v>
      </c>
      <c r="AL614" s="60">
        <f t="shared" si="641"/>
        <v>0</v>
      </c>
      <c r="AM614" s="60">
        <f t="shared" si="642"/>
        <v>0</v>
      </c>
      <c r="AN614" s="60">
        <f t="shared" si="643"/>
        <v>0</v>
      </c>
      <c r="AO614" s="60">
        <f t="shared" si="644"/>
        <v>70339.5</v>
      </c>
    </row>
    <row r="615" spans="1:41" ht="112.5" x14ac:dyDescent="0.25">
      <c r="A615" s="199" t="s">
        <v>662</v>
      </c>
      <c r="B615" s="110" t="s">
        <v>1080</v>
      </c>
      <c r="C615" s="58">
        <v>49</v>
      </c>
      <c r="D615" s="205" t="s">
        <v>1086</v>
      </c>
      <c r="E615" s="201">
        <v>3</v>
      </c>
      <c r="F615" s="59" t="s">
        <v>666</v>
      </c>
      <c r="G615" s="200" t="s">
        <v>1084</v>
      </c>
      <c r="H615" s="59" t="s">
        <v>52</v>
      </c>
      <c r="I615" s="59">
        <v>1</v>
      </c>
      <c r="J615" s="202">
        <v>774495.75</v>
      </c>
      <c r="K615" s="186">
        <f t="shared" si="600"/>
        <v>774495.75</v>
      </c>
      <c r="L615" s="200" t="s">
        <v>53</v>
      </c>
      <c r="M615" s="59" t="s">
        <v>1033</v>
      </c>
      <c r="N615" s="188" t="s">
        <v>1049</v>
      </c>
      <c r="O615" s="200" t="s">
        <v>1050</v>
      </c>
      <c r="Q615" s="203"/>
      <c r="R615" s="203"/>
      <c r="T615" s="189"/>
      <c r="U615" s="189">
        <v>1</v>
      </c>
      <c r="W615" s="203"/>
      <c r="Y615" s="203"/>
      <c r="Z615" s="203"/>
      <c r="AA615" s="203"/>
      <c r="AB615" s="111">
        <f t="shared" si="630"/>
        <v>1</v>
      </c>
      <c r="AC615" s="60">
        <f t="shared" si="632"/>
        <v>0</v>
      </c>
      <c r="AD615" s="60">
        <f t="shared" si="633"/>
        <v>0</v>
      </c>
      <c r="AE615" s="60">
        <f t="shared" si="634"/>
        <v>0</v>
      </c>
      <c r="AF615" s="60">
        <f t="shared" si="635"/>
        <v>0</v>
      </c>
      <c r="AG615" s="60">
        <f t="shared" si="636"/>
        <v>0</v>
      </c>
      <c r="AH615" s="60">
        <f t="shared" si="637"/>
        <v>774495.75</v>
      </c>
      <c r="AI615" s="60">
        <f t="shared" si="638"/>
        <v>0</v>
      </c>
      <c r="AJ615" s="60">
        <f t="shared" si="639"/>
        <v>0</v>
      </c>
      <c r="AK615" s="60">
        <f t="shared" si="640"/>
        <v>0</v>
      </c>
      <c r="AL615" s="60">
        <f t="shared" si="641"/>
        <v>0</v>
      </c>
      <c r="AM615" s="60">
        <f t="shared" si="642"/>
        <v>0</v>
      </c>
      <c r="AN615" s="60">
        <f t="shared" si="643"/>
        <v>0</v>
      </c>
      <c r="AO615" s="60">
        <f t="shared" si="644"/>
        <v>774495.75</v>
      </c>
    </row>
    <row r="616" spans="1:41" ht="56.25" x14ac:dyDescent="0.25">
      <c r="A616" s="199" t="s">
        <v>662</v>
      </c>
      <c r="B616" s="110" t="s">
        <v>1080</v>
      </c>
      <c r="C616" s="58">
        <v>50</v>
      </c>
      <c r="D616" s="205" t="s">
        <v>1087</v>
      </c>
      <c r="E616" s="201">
        <v>18</v>
      </c>
      <c r="F616" s="59" t="s">
        <v>1074</v>
      </c>
      <c r="G616" s="200" t="s">
        <v>1075</v>
      </c>
      <c r="H616" s="59" t="s">
        <v>52</v>
      </c>
      <c r="I616" s="59">
        <v>2</v>
      </c>
      <c r="J616" s="202">
        <v>94452.246000000014</v>
      </c>
      <c r="K616" s="186">
        <f t="shared" si="600"/>
        <v>188904.49200000003</v>
      </c>
      <c r="L616" s="200" t="s">
        <v>59</v>
      </c>
      <c r="M616" s="59" t="s">
        <v>1033</v>
      </c>
      <c r="N616" s="188" t="s">
        <v>1049</v>
      </c>
      <c r="O616" s="200" t="s">
        <v>1050</v>
      </c>
      <c r="Q616" s="203"/>
      <c r="R616" s="203"/>
      <c r="T616" s="189"/>
      <c r="U616" s="189">
        <v>1</v>
      </c>
      <c r="W616" s="203"/>
      <c r="Y616" s="189">
        <v>1</v>
      </c>
      <c r="Z616" s="189"/>
      <c r="AA616" s="189"/>
      <c r="AB616" s="111">
        <f t="shared" si="630"/>
        <v>2</v>
      </c>
      <c r="AC616" s="60">
        <f t="shared" si="632"/>
        <v>0</v>
      </c>
      <c r="AD616" s="60">
        <f t="shared" si="633"/>
        <v>0</v>
      </c>
      <c r="AE616" s="60">
        <f t="shared" si="634"/>
        <v>0</v>
      </c>
      <c r="AF616" s="60">
        <f t="shared" si="635"/>
        <v>0</v>
      </c>
      <c r="AG616" s="60">
        <f t="shared" si="636"/>
        <v>0</v>
      </c>
      <c r="AH616" s="60">
        <f t="shared" si="637"/>
        <v>94452.246000000014</v>
      </c>
      <c r="AI616" s="60">
        <f t="shared" si="638"/>
        <v>0</v>
      </c>
      <c r="AJ616" s="60">
        <f t="shared" si="639"/>
        <v>0</v>
      </c>
      <c r="AK616" s="60">
        <f t="shared" si="640"/>
        <v>0</v>
      </c>
      <c r="AL616" s="60">
        <f t="shared" si="641"/>
        <v>94452.246000000014</v>
      </c>
      <c r="AM616" s="60">
        <f t="shared" si="642"/>
        <v>0</v>
      </c>
      <c r="AN616" s="60">
        <f t="shared" si="643"/>
        <v>0</v>
      </c>
      <c r="AO616" s="60">
        <f t="shared" si="644"/>
        <v>188904.49200000003</v>
      </c>
    </row>
    <row r="617" spans="1:41" ht="67.5" x14ac:dyDescent="0.25">
      <c r="A617" s="199" t="s">
        <v>662</v>
      </c>
      <c r="B617" s="110" t="s">
        <v>1080</v>
      </c>
      <c r="C617" s="58">
        <v>52</v>
      </c>
      <c r="D617" s="205" t="s">
        <v>1088</v>
      </c>
      <c r="E617" s="201">
        <v>5600</v>
      </c>
      <c r="F617" s="59" t="s">
        <v>666</v>
      </c>
      <c r="G617" s="200" t="s">
        <v>1069</v>
      </c>
      <c r="H617" s="59" t="s">
        <v>52</v>
      </c>
      <c r="I617" s="59">
        <v>4</v>
      </c>
      <c r="J617" s="202">
        <v>266579.59999999998</v>
      </c>
      <c r="K617" s="186">
        <f t="shared" si="600"/>
        <v>1066318.3999999999</v>
      </c>
      <c r="L617" s="204" t="s">
        <v>1070</v>
      </c>
      <c r="M617" s="141" t="s">
        <v>999</v>
      </c>
      <c r="N617" s="188" t="s">
        <v>1049</v>
      </c>
      <c r="O617" s="200" t="s">
        <v>1050</v>
      </c>
      <c r="Q617" s="189"/>
      <c r="R617" s="189">
        <v>1</v>
      </c>
      <c r="T617" s="189"/>
      <c r="U617" s="189">
        <v>1</v>
      </c>
      <c r="W617" s="189">
        <v>1</v>
      </c>
      <c r="Y617" s="189">
        <v>1</v>
      </c>
      <c r="Z617" s="189"/>
      <c r="AA617" s="189"/>
      <c r="AB617" s="111">
        <f t="shared" si="630"/>
        <v>4</v>
      </c>
      <c r="AC617" s="60">
        <f t="shared" si="632"/>
        <v>0</v>
      </c>
      <c r="AD617" s="60">
        <f t="shared" si="633"/>
        <v>0</v>
      </c>
      <c r="AE617" s="60">
        <f t="shared" si="634"/>
        <v>266579.59999999998</v>
      </c>
      <c r="AF617" s="60">
        <f t="shared" si="635"/>
        <v>0</v>
      </c>
      <c r="AG617" s="60">
        <f t="shared" si="636"/>
        <v>0</v>
      </c>
      <c r="AH617" s="60">
        <f t="shared" si="637"/>
        <v>266579.59999999998</v>
      </c>
      <c r="AI617" s="60">
        <f t="shared" si="638"/>
        <v>0</v>
      </c>
      <c r="AJ617" s="60">
        <f t="shared" si="639"/>
        <v>266579.59999999998</v>
      </c>
      <c r="AK617" s="60">
        <f t="shared" si="640"/>
        <v>0</v>
      </c>
      <c r="AL617" s="60">
        <f t="shared" si="641"/>
        <v>266579.59999999998</v>
      </c>
      <c r="AM617" s="60">
        <f t="shared" si="642"/>
        <v>0</v>
      </c>
      <c r="AN617" s="60">
        <f t="shared" si="643"/>
        <v>0</v>
      </c>
      <c r="AO617" s="60">
        <f t="shared" si="644"/>
        <v>1066318.3999999999</v>
      </c>
    </row>
    <row r="618" spans="1:41" ht="236.25" x14ac:dyDescent="0.25">
      <c r="A618" s="199" t="s">
        <v>662</v>
      </c>
      <c r="B618" s="110" t="s">
        <v>1080</v>
      </c>
      <c r="C618" s="58">
        <v>53</v>
      </c>
      <c r="D618" s="205" t="s">
        <v>1089</v>
      </c>
      <c r="E618" s="201">
        <v>480</v>
      </c>
      <c r="F618" s="59" t="s">
        <v>666</v>
      </c>
      <c r="G618" s="200" t="s">
        <v>1090</v>
      </c>
      <c r="H618" s="59" t="s">
        <v>52</v>
      </c>
      <c r="I618" s="59">
        <v>4</v>
      </c>
      <c r="J618" s="202">
        <v>252817.40110084694</v>
      </c>
      <c r="K618" s="186">
        <f t="shared" si="600"/>
        <v>1011269.6044033878</v>
      </c>
      <c r="L618" s="206" t="s">
        <v>81</v>
      </c>
      <c r="M618" s="59" t="s">
        <v>1033</v>
      </c>
      <c r="N618" s="188" t="s">
        <v>1049</v>
      </c>
      <c r="O618" s="200" t="s">
        <v>1050</v>
      </c>
      <c r="Q618" s="189"/>
      <c r="R618" s="189">
        <v>1</v>
      </c>
      <c r="T618" s="189"/>
      <c r="U618" s="189">
        <v>1</v>
      </c>
      <c r="W618" s="189">
        <v>1</v>
      </c>
      <c r="Y618" s="189">
        <v>1</v>
      </c>
      <c r="Z618" s="189"/>
      <c r="AA618" s="189"/>
      <c r="AB618" s="111">
        <f t="shared" si="630"/>
        <v>4</v>
      </c>
      <c r="AC618" s="60">
        <f t="shared" si="632"/>
        <v>0</v>
      </c>
      <c r="AD618" s="60">
        <f t="shared" si="633"/>
        <v>0</v>
      </c>
      <c r="AE618" s="60">
        <f t="shared" si="634"/>
        <v>252817.40110084694</v>
      </c>
      <c r="AF618" s="60">
        <f t="shared" si="635"/>
        <v>0</v>
      </c>
      <c r="AG618" s="60">
        <f t="shared" si="636"/>
        <v>0</v>
      </c>
      <c r="AH618" s="60">
        <f t="shared" si="637"/>
        <v>252817.40110084694</v>
      </c>
      <c r="AI618" s="60">
        <f t="shared" si="638"/>
        <v>0</v>
      </c>
      <c r="AJ618" s="60">
        <f t="shared" si="639"/>
        <v>252817.40110084694</v>
      </c>
      <c r="AK618" s="60">
        <f t="shared" si="640"/>
        <v>0</v>
      </c>
      <c r="AL618" s="60">
        <f t="shared" si="641"/>
        <v>252817.40110084694</v>
      </c>
      <c r="AM618" s="60">
        <f t="shared" si="642"/>
        <v>0</v>
      </c>
      <c r="AN618" s="60">
        <f t="shared" si="643"/>
        <v>0</v>
      </c>
      <c r="AO618" s="60">
        <f t="shared" si="644"/>
        <v>1011269.6044033878</v>
      </c>
    </row>
    <row r="619" spans="1:41" ht="90" x14ac:dyDescent="0.25">
      <c r="A619" s="199" t="s">
        <v>662</v>
      </c>
      <c r="B619" s="110" t="s">
        <v>1080</v>
      </c>
      <c r="C619" s="58">
        <v>54</v>
      </c>
      <c r="D619" s="205" t="s">
        <v>1091</v>
      </c>
      <c r="E619" s="201">
        <v>240</v>
      </c>
      <c r="F619" s="59" t="s">
        <v>1074</v>
      </c>
      <c r="G619" s="200" t="s">
        <v>1075</v>
      </c>
      <c r="H619" s="59" t="s">
        <v>52</v>
      </c>
      <c r="I619" s="59">
        <v>4</v>
      </c>
      <c r="J619" s="202">
        <v>202492.49999999997</v>
      </c>
      <c r="K619" s="186">
        <f t="shared" si="600"/>
        <v>809969.99999999988</v>
      </c>
      <c r="L619" s="200" t="s">
        <v>59</v>
      </c>
      <c r="M619" s="59" t="s">
        <v>1033</v>
      </c>
      <c r="N619" s="188" t="s">
        <v>1049</v>
      </c>
      <c r="O619" s="200" t="s">
        <v>1050</v>
      </c>
      <c r="Q619" s="189"/>
      <c r="R619" s="189">
        <v>1</v>
      </c>
      <c r="T619" s="189"/>
      <c r="U619" s="189">
        <v>1</v>
      </c>
      <c r="W619" s="189">
        <v>1</v>
      </c>
      <c r="Y619" s="189">
        <v>1</v>
      </c>
      <c r="Z619" s="189"/>
      <c r="AA619" s="189"/>
      <c r="AB619" s="111">
        <f t="shared" si="630"/>
        <v>4</v>
      </c>
      <c r="AC619" s="60">
        <f t="shared" si="632"/>
        <v>0</v>
      </c>
      <c r="AD619" s="60">
        <f t="shared" si="633"/>
        <v>0</v>
      </c>
      <c r="AE619" s="60">
        <f t="shared" si="634"/>
        <v>202492.49999999997</v>
      </c>
      <c r="AF619" s="60">
        <f t="shared" si="635"/>
        <v>0</v>
      </c>
      <c r="AG619" s="60">
        <f t="shared" si="636"/>
        <v>0</v>
      </c>
      <c r="AH619" s="60">
        <f t="shared" si="637"/>
        <v>202492.49999999997</v>
      </c>
      <c r="AI619" s="60">
        <f t="shared" si="638"/>
        <v>0</v>
      </c>
      <c r="AJ619" s="60">
        <f t="shared" si="639"/>
        <v>202492.49999999997</v>
      </c>
      <c r="AK619" s="60">
        <f t="shared" si="640"/>
        <v>0</v>
      </c>
      <c r="AL619" s="60">
        <f t="shared" si="641"/>
        <v>202492.49999999997</v>
      </c>
      <c r="AM619" s="60">
        <f t="shared" si="642"/>
        <v>0</v>
      </c>
      <c r="AN619" s="60">
        <f t="shared" si="643"/>
        <v>0</v>
      </c>
      <c r="AO619" s="60">
        <f t="shared" si="644"/>
        <v>809969.99999999988</v>
      </c>
    </row>
    <row r="620" spans="1:41" ht="247.5" x14ac:dyDescent="0.25">
      <c r="A620" s="199" t="s">
        <v>662</v>
      </c>
      <c r="B620" s="110" t="s">
        <v>1080</v>
      </c>
      <c r="C620" s="58">
        <v>39</v>
      </c>
      <c r="D620" s="205" t="s">
        <v>1092</v>
      </c>
      <c r="E620" s="201">
        <v>1</v>
      </c>
      <c r="F620" s="59" t="s">
        <v>666</v>
      </c>
      <c r="G620" s="200" t="s">
        <v>1084</v>
      </c>
      <c r="H620" s="59" t="s">
        <v>52</v>
      </c>
      <c r="I620" s="59">
        <v>2</v>
      </c>
      <c r="J620" s="202">
        <v>286737.5</v>
      </c>
      <c r="K620" s="186">
        <f t="shared" si="600"/>
        <v>573475</v>
      </c>
      <c r="L620" s="200" t="s">
        <v>53</v>
      </c>
      <c r="M620" s="59" t="s">
        <v>1033</v>
      </c>
      <c r="N620" s="188" t="s">
        <v>1049</v>
      </c>
      <c r="O620" s="200" t="s">
        <v>1050</v>
      </c>
      <c r="Q620" s="203"/>
      <c r="R620" s="203"/>
      <c r="T620" s="189"/>
      <c r="U620" s="189">
        <v>1</v>
      </c>
      <c r="W620" s="189">
        <v>1</v>
      </c>
      <c r="Y620" s="203"/>
      <c r="Z620" s="203"/>
      <c r="AA620" s="203"/>
      <c r="AB620" s="111">
        <f t="shared" si="630"/>
        <v>2</v>
      </c>
      <c r="AC620" s="60">
        <f t="shared" si="632"/>
        <v>0</v>
      </c>
      <c r="AD620" s="60">
        <f t="shared" si="633"/>
        <v>0</v>
      </c>
      <c r="AE620" s="60">
        <f t="shared" si="634"/>
        <v>0</v>
      </c>
      <c r="AF620" s="60">
        <f t="shared" si="635"/>
        <v>0</v>
      </c>
      <c r="AG620" s="60">
        <f t="shared" si="636"/>
        <v>0</v>
      </c>
      <c r="AH620" s="60">
        <f t="shared" si="637"/>
        <v>286737.5</v>
      </c>
      <c r="AI620" s="60">
        <f t="shared" si="638"/>
        <v>0</v>
      </c>
      <c r="AJ620" s="60">
        <f t="shared" si="639"/>
        <v>286737.5</v>
      </c>
      <c r="AK620" s="60">
        <f t="shared" si="640"/>
        <v>0</v>
      </c>
      <c r="AL620" s="60">
        <f t="shared" si="641"/>
        <v>0</v>
      </c>
      <c r="AM620" s="60">
        <f t="shared" si="642"/>
        <v>0</v>
      </c>
      <c r="AN620" s="60">
        <f t="shared" si="643"/>
        <v>0</v>
      </c>
      <c r="AO620" s="60">
        <f t="shared" si="644"/>
        <v>573475</v>
      </c>
    </row>
    <row r="621" spans="1:41" ht="78.75" x14ac:dyDescent="0.25">
      <c r="A621" s="199" t="s">
        <v>662</v>
      </c>
      <c r="B621" s="110" t="s">
        <v>1080</v>
      </c>
      <c r="C621" s="58" t="s">
        <v>1093</v>
      </c>
      <c r="D621" s="205" t="s">
        <v>1094</v>
      </c>
      <c r="E621" s="201">
        <v>840</v>
      </c>
      <c r="F621" s="59" t="s">
        <v>666</v>
      </c>
      <c r="G621" s="200" t="s">
        <v>1022</v>
      </c>
      <c r="H621" s="59" t="s">
        <v>52</v>
      </c>
      <c r="I621" s="59">
        <v>1</v>
      </c>
      <c r="J621" s="202">
        <v>85260</v>
      </c>
      <c r="K621" s="186">
        <f t="shared" si="600"/>
        <v>85260</v>
      </c>
      <c r="L621" s="200" t="s">
        <v>138</v>
      </c>
      <c r="M621" s="200" t="s">
        <v>1033</v>
      </c>
      <c r="N621" s="188" t="s">
        <v>1049</v>
      </c>
      <c r="O621" s="200" t="s">
        <v>1050</v>
      </c>
      <c r="Q621" s="189"/>
      <c r="R621" s="189">
        <v>1</v>
      </c>
      <c r="T621" s="203"/>
      <c r="U621" s="203"/>
      <c r="W621" s="203"/>
      <c r="Y621" s="203"/>
      <c r="Z621" s="203"/>
      <c r="AA621" s="203"/>
      <c r="AB621" s="111">
        <f t="shared" si="630"/>
        <v>1</v>
      </c>
      <c r="AC621" s="60">
        <f t="shared" si="632"/>
        <v>0</v>
      </c>
      <c r="AD621" s="60">
        <f t="shared" si="633"/>
        <v>0</v>
      </c>
      <c r="AE621" s="60">
        <f t="shared" si="634"/>
        <v>85260</v>
      </c>
      <c r="AF621" s="60">
        <f t="shared" si="635"/>
        <v>0</v>
      </c>
      <c r="AG621" s="60">
        <f t="shared" si="636"/>
        <v>0</v>
      </c>
      <c r="AH621" s="60">
        <f t="shared" si="637"/>
        <v>0</v>
      </c>
      <c r="AI621" s="60">
        <f t="shared" si="638"/>
        <v>0</v>
      </c>
      <c r="AJ621" s="60">
        <f t="shared" si="639"/>
        <v>0</v>
      </c>
      <c r="AK621" s="60">
        <f t="shared" si="640"/>
        <v>0</v>
      </c>
      <c r="AL621" s="60">
        <f t="shared" si="641"/>
        <v>0</v>
      </c>
      <c r="AM621" s="60">
        <f t="shared" si="642"/>
        <v>0</v>
      </c>
      <c r="AN621" s="60">
        <f t="shared" si="643"/>
        <v>0</v>
      </c>
      <c r="AO621" s="60">
        <f t="shared" si="644"/>
        <v>85260</v>
      </c>
    </row>
    <row r="622" spans="1:41" ht="56.25" x14ac:dyDescent="0.25">
      <c r="A622" s="199" t="s">
        <v>662</v>
      </c>
      <c r="B622" s="110" t="s">
        <v>1080</v>
      </c>
      <c r="C622" s="58">
        <v>35</v>
      </c>
      <c r="D622" s="205" t="s">
        <v>1095</v>
      </c>
      <c r="E622" s="201">
        <v>2400</v>
      </c>
      <c r="F622" s="59" t="s">
        <v>666</v>
      </c>
      <c r="G622" s="200" t="s">
        <v>1022</v>
      </c>
      <c r="H622" s="59" t="s">
        <v>52</v>
      </c>
      <c r="I622" s="59">
        <v>4</v>
      </c>
      <c r="J622" s="202">
        <v>883050</v>
      </c>
      <c r="K622" s="186">
        <f t="shared" si="600"/>
        <v>3532200</v>
      </c>
      <c r="L622" s="200" t="s">
        <v>138</v>
      </c>
      <c r="M622" s="200" t="s">
        <v>1033</v>
      </c>
      <c r="N622" s="188" t="s">
        <v>1049</v>
      </c>
      <c r="O622" s="200" t="s">
        <v>1050</v>
      </c>
      <c r="Q622" s="189"/>
      <c r="R622" s="189">
        <v>1</v>
      </c>
      <c r="T622" s="189"/>
      <c r="U622" s="189">
        <v>1</v>
      </c>
      <c r="W622" s="189">
        <v>1</v>
      </c>
      <c r="Y622" s="189">
        <v>1</v>
      </c>
      <c r="Z622" s="189"/>
      <c r="AA622" s="189"/>
      <c r="AB622" s="111">
        <f t="shared" si="630"/>
        <v>4</v>
      </c>
      <c r="AC622" s="60">
        <f t="shared" si="632"/>
        <v>0</v>
      </c>
      <c r="AD622" s="60">
        <f t="shared" si="633"/>
        <v>0</v>
      </c>
      <c r="AE622" s="60">
        <f t="shared" si="634"/>
        <v>883050</v>
      </c>
      <c r="AF622" s="60">
        <f t="shared" si="635"/>
        <v>0</v>
      </c>
      <c r="AG622" s="60">
        <f t="shared" si="636"/>
        <v>0</v>
      </c>
      <c r="AH622" s="60">
        <f t="shared" si="637"/>
        <v>883050</v>
      </c>
      <c r="AI622" s="60">
        <f t="shared" si="638"/>
        <v>0</v>
      </c>
      <c r="AJ622" s="60">
        <f t="shared" si="639"/>
        <v>883050</v>
      </c>
      <c r="AK622" s="60">
        <f t="shared" si="640"/>
        <v>0</v>
      </c>
      <c r="AL622" s="60">
        <f t="shared" si="641"/>
        <v>883050</v>
      </c>
      <c r="AM622" s="60">
        <f t="shared" si="642"/>
        <v>0</v>
      </c>
      <c r="AN622" s="60">
        <f t="shared" si="643"/>
        <v>0</v>
      </c>
      <c r="AO622" s="60">
        <f t="shared" si="644"/>
        <v>3532200</v>
      </c>
    </row>
    <row r="623" spans="1:41" x14ac:dyDescent="0.25">
      <c r="A623" s="64"/>
      <c r="B623" s="64"/>
      <c r="C623" s="64"/>
      <c r="D623" s="207" t="s">
        <v>1096</v>
      </c>
      <c r="E623" s="33"/>
      <c r="F623" s="66"/>
      <c r="G623" s="65"/>
      <c r="H623" s="67"/>
      <c r="I623" s="33"/>
      <c r="J623" s="34"/>
      <c r="K623" s="191">
        <f>SUM(K611:K622)</f>
        <v>11358346.470403386</v>
      </c>
      <c r="L623" s="70"/>
      <c r="M623" s="70"/>
      <c r="N623" s="70"/>
      <c r="O623" s="70"/>
      <c r="P623" s="70"/>
      <c r="Q623" s="70"/>
      <c r="R623" s="70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70">
        <f t="shared" ref="AC623:AO623" si="645">SUM(AC611:AC622)</f>
        <v>0</v>
      </c>
      <c r="AD623" s="70">
        <f t="shared" si="645"/>
        <v>0</v>
      </c>
      <c r="AE623" s="70">
        <f t="shared" si="645"/>
        <v>2560648.6821008469</v>
      </c>
      <c r="AF623" s="70">
        <f t="shared" si="645"/>
        <v>0</v>
      </c>
      <c r="AG623" s="70">
        <f t="shared" si="645"/>
        <v>0</v>
      </c>
      <c r="AH623" s="70">
        <f t="shared" si="645"/>
        <v>3649344.1781008467</v>
      </c>
      <c r="AI623" s="70">
        <f t="shared" si="645"/>
        <v>0</v>
      </c>
      <c r="AJ623" s="70">
        <f t="shared" si="645"/>
        <v>2762126.1821008469</v>
      </c>
      <c r="AK623" s="70">
        <f t="shared" si="645"/>
        <v>0</v>
      </c>
      <c r="AL623" s="70">
        <f t="shared" si="645"/>
        <v>2386227.4281008467</v>
      </c>
      <c r="AM623" s="70">
        <f t="shared" si="645"/>
        <v>0</v>
      </c>
      <c r="AN623" s="70">
        <f t="shared" si="645"/>
        <v>0</v>
      </c>
      <c r="AO623" s="70">
        <f t="shared" si="645"/>
        <v>11358346.470403386</v>
      </c>
    </row>
    <row r="624" spans="1:41" ht="112.5" x14ac:dyDescent="0.25">
      <c r="A624" s="199" t="s">
        <v>662</v>
      </c>
      <c r="B624" s="110" t="s">
        <v>1097</v>
      </c>
      <c r="C624" s="58">
        <v>67</v>
      </c>
      <c r="D624" s="205" t="s">
        <v>1098</v>
      </c>
      <c r="E624" s="59">
        <v>4</v>
      </c>
      <c r="F624" s="59" t="s">
        <v>666</v>
      </c>
      <c r="G624" s="59" t="s">
        <v>1084</v>
      </c>
      <c r="H624" s="59" t="s">
        <v>52</v>
      </c>
      <c r="I624" s="59">
        <v>1</v>
      </c>
      <c r="J624" s="202">
        <v>642799.50000000012</v>
      </c>
      <c r="K624" s="186">
        <f t="shared" si="600"/>
        <v>642799.50000000012</v>
      </c>
      <c r="L624" s="58" t="s">
        <v>53</v>
      </c>
      <c r="M624" s="59" t="s">
        <v>1033</v>
      </c>
      <c r="N624" s="188" t="s">
        <v>1049</v>
      </c>
      <c r="O624" s="200" t="s">
        <v>1050</v>
      </c>
      <c r="P624" s="203"/>
      <c r="Q624" s="203"/>
      <c r="R624" s="203"/>
      <c r="S624" s="189">
        <v>1</v>
      </c>
      <c r="T624" s="189"/>
      <c r="U624" s="189"/>
      <c r="V624" s="203"/>
      <c r="W624" s="203"/>
      <c r="X624" s="203"/>
      <c r="Y624" s="203"/>
      <c r="Z624" s="203"/>
      <c r="AA624" s="203"/>
      <c r="AB624" s="111">
        <f t="shared" ref="AB624" si="646">+SUM(P624:AA624)</f>
        <v>1</v>
      </c>
      <c r="AC624" s="60">
        <f t="shared" ref="AC624" si="647">+P624*J624</f>
        <v>0</v>
      </c>
      <c r="AD624" s="60">
        <f t="shared" ref="AD624" si="648">+Q624*J624</f>
        <v>0</v>
      </c>
      <c r="AE624" s="60">
        <f t="shared" ref="AE624" si="649">+R624*J624</f>
        <v>0</v>
      </c>
      <c r="AF624" s="60">
        <f t="shared" ref="AF624" si="650">+S624*J624</f>
        <v>642799.50000000012</v>
      </c>
      <c r="AG624" s="60">
        <f t="shared" ref="AG624" si="651">+T624*J624</f>
        <v>0</v>
      </c>
      <c r="AH624" s="60">
        <f t="shared" ref="AH624" si="652">+U624*J624</f>
        <v>0</v>
      </c>
      <c r="AI624" s="60">
        <f t="shared" ref="AI624" si="653">+V624*J624</f>
        <v>0</v>
      </c>
      <c r="AJ624" s="60">
        <f t="shared" ref="AJ624" si="654">+W624*J624</f>
        <v>0</v>
      </c>
      <c r="AK624" s="60">
        <f t="shared" ref="AK624" si="655">+X624*J624</f>
        <v>0</v>
      </c>
      <c r="AL624" s="60">
        <f t="shared" ref="AL624" si="656">+Y624*J624</f>
        <v>0</v>
      </c>
      <c r="AM624" s="60">
        <f t="shared" ref="AM624" si="657">+Z624*J624</f>
        <v>0</v>
      </c>
      <c r="AN624" s="60">
        <f t="shared" ref="AN624" si="658">+AA624*J624</f>
        <v>0</v>
      </c>
      <c r="AO624" s="60">
        <f t="shared" ref="AO624" si="659">SUM(AC624:AN624)</f>
        <v>642799.50000000012</v>
      </c>
    </row>
    <row r="625" spans="1:41" x14ac:dyDescent="0.25">
      <c r="A625" s="64"/>
      <c r="B625" s="64"/>
      <c r="C625" s="64"/>
      <c r="D625" s="207" t="s">
        <v>1099</v>
      </c>
      <c r="E625" s="33"/>
      <c r="F625" s="66"/>
      <c r="G625" s="65"/>
      <c r="H625" s="67"/>
      <c r="I625" s="33"/>
      <c r="J625" s="34"/>
      <c r="K625" s="191">
        <f>+K624</f>
        <v>642799.50000000012</v>
      </c>
      <c r="L625" s="70"/>
      <c r="M625" s="70"/>
      <c r="N625" s="70"/>
      <c r="O625" s="70"/>
      <c r="P625" s="70"/>
      <c r="Q625" s="70"/>
      <c r="R625" s="70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70">
        <f t="shared" ref="AC625:AO625" si="660">+AC624</f>
        <v>0</v>
      </c>
      <c r="AD625" s="70">
        <f t="shared" si="660"/>
        <v>0</v>
      </c>
      <c r="AE625" s="70">
        <f t="shared" si="660"/>
        <v>0</v>
      </c>
      <c r="AF625" s="70">
        <f t="shared" si="660"/>
        <v>642799.50000000012</v>
      </c>
      <c r="AG625" s="70">
        <f t="shared" si="660"/>
        <v>0</v>
      </c>
      <c r="AH625" s="70">
        <f t="shared" si="660"/>
        <v>0</v>
      </c>
      <c r="AI625" s="70">
        <f t="shared" si="660"/>
        <v>0</v>
      </c>
      <c r="AJ625" s="70">
        <f t="shared" si="660"/>
        <v>0</v>
      </c>
      <c r="AK625" s="70">
        <f t="shared" si="660"/>
        <v>0</v>
      </c>
      <c r="AL625" s="70">
        <f t="shared" si="660"/>
        <v>0</v>
      </c>
      <c r="AM625" s="70">
        <f t="shared" si="660"/>
        <v>0</v>
      </c>
      <c r="AN625" s="70">
        <f t="shared" si="660"/>
        <v>0</v>
      </c>
      <c r="AO625" s="70">
        <f t="shared" si="660"/>
        <v>642799.50000000012</v>
      </c>
    </row>
    <row r="626" spans="1:41" ht="78.75" x14ac:dyDescent="0.25">
      <c r="A626" s="199" t="s">
        <v>662</v>
      </c>
      <c r="B626" s="110" t="s">
        <v>1100</v>
      </c>
      <c r="C626" s="58">
        <v>82</v>
      </c>
      <c r="D626" s="205" t="s">
        <v>1101</v>
      </c>
      <c r="E626" s="59">
        <v>1</v>
      </c>
      <c r="F626" s="59" t="s">
        <v>666</v>
      </c>
      <c r="G626" s="200" t="s">
        <v>1090</v>
      </c>
      <c r="H626" s="59" t="s">
        <v>52</v>
      </c>
      <c r="I626" s="59">
        <v>1</v>
      </c>
      <c r="J626" s="202">
        <v>441525</v>
      </c>
      <c r="K626" s="186">
        <f t="shared" si="600"/>
        <v>441525</v>
      </c>
      <c r="L626" s="200" t="s">
        <v>81</v>
      </c>
      <c r="M626" s="59" t="s">
        <v>1033</v>
      </c>
      <c r="N626" s="188" t="s">
        <v>1049</v>
      </c>
      <c r="O626" s="200" t="s">
        <v>1050</v>
      </c>
      <c r="Q626" s="189"/>
      <c r="R626" s="189">
        <v>1</v>
      </c>
      <c r="S626" s="203"/>
      <c r="T626" s="203"/>
      <c r="U626" s="203"/>
      <c r="V626" s="203"/>
      <c r="W626" s="203"/>
      <c r="X626" s="203"/>
      <c r="Y626" s="203"/>
      <c r="Z626" s="203"/>
      <c r="AA626" s="203"/>
      <c r="AB626" s="111">
        <f>+SUM(P626:AA626)</f>
        <v>1</v>
      </c>
      <c r="AC626" s="60">
        <f t="shared" ref="AC626:AC628" si="661">+P626*J626</f>
        <v>0</v>
      </c>
      <c r="AD626" s="60">
        <f t="shared" ref="AD626:AD628" si="662">+Q626*J626</f>
        <v>0</v>
      </c>
      <c r="AE626" s="60">
        <f t="shared" ref="AE626:AE628" si="663">+R626*J626</f>
        <v>441525</v>
      </c>
      <c r="AF626" s="60">
        <f t="shared" ref="AF626:AF628" si="664">+S626*J626</f>
        <v>0</v>
      </c>
      <c r="AG626" s="60">
        <f t="shared" ref="AG626:AG628" si="665">+T626*J626</f>
        <v>0</v>
      </c>
      <c r="AH626" s="60">
        <f t="shared" ref="AH626:AH628" si="666">+U626*J626</f>
        <v>0</v>
      </c>
      <c r="AI626" s="60">
        <f t="shared" ref="AI626:AI628" si="667">+V626*J626</f>
        <v>0</v>
      </c>
      <c r="AJ626" s="60">
        <f t="shared" ref="AJ626:AJ628" si="668">+W626*J626</f>
        <v>0</v>
      </c>
      <c r="AK626" s="60">
        <f t="shared" ref="AK626:AK628" si="669">+X626*J626</f>
        <v>0</v>
      </c>
      <c r="AL626" s="60">
        <f t="shared" ref="AL626:AL628" si="670">+Y626*J626</f>
        <v>0</v>
      </c>
      <c r="AM626" s="60">
        <f t="shared" ref="AM626:AM628" si="671">+Z626*J626</f>
        <v>0</v>
      </c>
      <c r="AN626" s="60">
        <f t="shared" ref="AN626:AN628" si="672">+AA626*J626</f>
        <v>0</v>
      </c>
      <c r="AO626" s="60">
        <f t="shared" ref="AO626:AO628" si="673">SUM(AC626:AN626)</f>
        <v>441525</v>
      </c>
    </row>
    <row r="627" spans="1:41" ht="90" x14ac:dyDescent="0.25">
      <c r="A627" s="199" t="s">
        <v>662</v>
      </c>
      <c r="B627" s="110" t="s">
        <v>1100</v>
      </c>
      <c r="C627" s="58">
        <v>83</v>
      </c>
      <c r="D627" s="205" t="s">
        <v>1102</v>
      </c>
      <c r="E627" s="59">
        <v>1</v>
      </c>
      <c r="F627" s="59" t="s">
        <v>666</v>
      </c>
      <c r="G627" s="200" t="s">
        <v>1090</v>
      </c>
      <c r="H627" s="59" t="s">
        <v>52</v>
      </c>
      <c r="I627" s="59">
        <v>1</v>
      </c>
      <c r="J627" s="202">
        <v>159942.04758000004</v>
      </c>
      <c r="K627" s="186">
        <f t="shared" si="600"/>
        <v>159942.04758000004</v>
      </c>
      <c r="L627" s="200" t="s">
        <v>81</v>
      </c>
      <c r="M627" s="59" t="s">
        <v>1033</v>
      </c>
      <c r="N627" s="188" t="s">
        <v>1049</v>
      </c>
      <c r="O627" s="200" t="s">
        <v>1050</v>
      </c>
      <c r="Q627" s="189"/>
      <c r="R627" s="189">
        <v>1</v>
      </c>
      <c r="S627" s="189"/>
      <c r="T627" s="189"/>
      <c r="U627" s="189"/>
      <c r="V627" s="203"/>
      <c r="W627" s="203"/>
      <c r="X627" s="203"/>
      <c r="Y627" s="203"/>
      <c r="Z627" s="203"/>
      <c r="AA627" s="203"/>
      <c r="AB627" s="111">
        <f t="shared" ref="AB627:AB628" si="674">+SUM(P627:AA627)</f>
        <v>1</v>
      </c>
      <c r="AC627" s="60">
        <f t="shared" si="661"/>
        <v>0</v>
      </c>
      <c r="AD627" s="60">
        <f t="shared" si="662"/>
        <v>0</v>
      </c>
      <c r="AE627" s="60">
        <f t="shared" si="663"/>
        <v>159942.04758000004</v>
      </c>
      <c r="AF627" s="60">
        <f t="shared" si="664"/>
        <v>0</v>
      </c>
      <c r="AG627" s="60">
        <f t="shared" si="665"/>
        <v>0</v>
      </c>
      <c r="AH627" s="60">
        <f t="shared" si="666"/>
        <v>0</v>
      </c>
      <c r="AI627" s="60">
        <f t="shared" si="667"/>
        <v>0</v>
      </c>
      <c r="AJ627" s="60">
        <f t="shared" si="668"/>
        <v>0</v>
      </c>
      <c r="AK627" s="60">
        <f t="shared" si="669"/>
        <v>0</v>
      </c>
      <c r="AL627" s="60">
        <f t="shared" si="670"/>
        <v>0</v>
      </c>
      <c r="AM627" s="60">
        <f t="shared" si="671"/>
        <v>0</v>
      </c>
      <c r="AN627" s="60">
        <f t="shared" si="672"/>
        <v>0</v>
      </c>
      <c r="AO627" s="60">
        <f t="shared" si="673"/>
        <v>159942.04758000004</v>
      </c>
    </row>
    <row r="628" spans="1:41" ht="213.75" x14ac:dyDescent="0.25">
      <c r="A628" s="199" t="s">
        <v>662</v>
      </c>
      <c r="B628" s="110" t="s">
        <v>1100</v>
      </c>
      <c r="C628" s="58">
        <v>85</v>
      </c>
      <c r="D628" s="205" t="s">
        <v>1103</v>
      </c>
      <c r="E628" s="59">
        <v>1</v>
      </c>
      <c r="F628" s="59" t="s">
        <v>1104</v>
      </c>
      <c r="G628" s="59" t="s">
        <v>1105</v>
      </c>
      <c r="H628" s="59" t="s">
        <v>802</v>
      </c>
      <c r="I628" s="59">
        <v>4</v>
      </c>
      <c r="J628" s="202">
        <v>143962.11900000001</v>
      </c>
      <c r="K628" s="186">
        <f t="shared" si="600"/>
        <v>575848.47600000002</v>
      </c>
      <c r="L628" s="190" t="s">
        <v>1004</v>
      </c>
      <c r="M628" s="141" t="s">
        <v>999</v>
      </c>
      <c r="N628" s="188" t="s">
        <v>1049</v>
      </c>
      <c r="O628" s="200" t="s">
        <v>1050</v>
      </c>
      <c r="Q628" s="189"/>
      <c r="R628" s="189">
        <v>1</v>
      </c>
      <c r="T628" s="189">
        <v>1</v>
      </c>
      <c r="U628" s="189"/>
      <c r="W628" s="189">
        <v>1</v>
      </c>
      <c r="X628" s="189"/>
      <c r="Y628" s="189">
        <v>1</v>
      </c>
      <c r="Z628" s="189"/>
      <c r="AA628" s="189"/>
      <c r="AB628" s="111">
        <f t="shared" si="674"/>
        <v>4</v>
      </c>
      <c r="AC628" s="60">
        <f t="shared" si="661"/>
        <v>0</v>
      </c>
      <c r="AD628" s="60">
        <f t="shared" si="662"/>
        <v>0</v>
      </c>
      <c r="AE628" s="60">
        <f t="shared" si="663"/>
        <v>143962.11900000001</v>
      </c>
      <c r="AF628" s="60">
        <f t="shared" si="664"/>
        <v>0</v>
      </c>
      <c r="AG628" s="60">
        <f t="shared" si="665"/>
        <v>143962.11900000001</v>
      </c>
      <c r="AH628" s="60">
        <f t="shared" si="666"/>
        <v>0</v>
      </c>
      <c r="AI628" s="60">
        <f t="shared" si="667"/>
        <v>0</v>
      </c>
      <c r="AJ628" s="60">
        <f t="shared" si="668"/>
        <v>143962.11900000001</v>
      </c>
      <c r="AK628" s="60">
        <f t="shared" si="669"/>
        <v>0</v>
      </c>
      <c r="AL628" s="60">
        <f t="shared" si="670"/>
        <v>143962.11900000001</v>
      </c>
      <c r="AM628" s="60">
        <f t="shared" si="671"/>
        <v>0</v>
      </c>
      <c r="AN628" s="60">
        <f t="shared" si="672"/>
        <v>0</v>
      </c>
      <c r="AO628" s="60">
        <f t="shared" si="673"/>
        <v>575848.47600000002</v>
      </c>
    </row>
    <row r="629" spans="1:41" x14ac:dyDescent="0.25">
      <c r="A629" s="64"/>
      <c r="B629" s="64"/>
      <c r="C629" s="64"/>
      <c r="D629" s="207" t="s">
        <v>1106</v>
      </c>
      <c r="E629" s="33"/>
      <c r="F629" s="66"/>
      <c r="G629" s="65"/>
      <c r="H629" s="67"/>
      <c r="I629" s="33"/>
      <c r="J629" s="34"/>
      <c r="K629" s="191">
        <f>SUM(K626:K628)</f>
        <v>1177315.52358</v>
      </c>
      <c r="L629" s="70"/>
      <c r="M629" s="70"/>
      <c r="N629" s="70"/>
      <c r="O629" s="70"/>
      <c r="P629" s="70"/>
      <c r="Q629" s="70"/>
      <c r="R629" s="70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70">
        <f t="shared" ref="AC629:AO629" si="675">SUM(AC626:AC628)</f>
        <v>0</v>
      </c>
      <c r="AD629" s="70">
        <f t="shared" si="675"/>
        <v>0</v>
      </c>
      <c r="AE629" s="70">
        <f t="shared" si="675"/>
        <v>745429.16657999996</v>
      </c>
      <c r="AF629" s="70">
        <f t="shared" si="675"/>
        <v>0</v>
      </c>
      <c r="AG629" s="70">
        <f t="shared" si="675"/>
        <v>143962.11900000001</v>
      </c>
      <c r="AH629" s="70">
        <f t="shared" si="675"/>
        <v>0</v>
      </c>
      <c r="AI629" s="70">
        <f t="shared" si="675"/>
        <v>0</v>
      </c>
      <c r="AJ629" s="70">
        <f t="shared" si="675"/>
        <v>143962.11900000001</v>
      </c>
      <c r="AK629" s="70">
        <f t="shared" si="675"/>
        <v>0</v>
      </c>
      <c r="AL629" s="70">
        <f t="shared" si="675"/>
        <v>143962.11900000001</v>
      </c>
      <c r="AM629" s="70">
        <f t="shared" si="675"/>
        <v>0</v>
      </c>
      <c r="AN629" s="70">
        <f t="shared" si="675"/>
        <v>0</v>
      </c>
      <c r="AO629" s="70">
        <f t="shared" si="675"/>
        <v>1177315.52358</v>
      </c>
    </row>
    <row r="630" spans="1:41" ht="56.25" x14ac:dyDescent="0.25">
      <c r="A630" s="199" t="s">
        <v>43</v>
      </c>
      <c r="B630" s="110" t="s">
        <v>1107</v>
      </c>
      <c r="C630" s="58">
        <v>71</v>
      </c>
      <c r="D630" s="205" t="s">
        <v>1108</v>
      </c>
      <c r="E630" s="59">
        <v>4</v>
      </c>
      <c r="F630" s="59" t="s">
        <v>1104</v>
      </c>
      <c r="G630" s="200" t="s">
        <v>1105</v>
      </c>
      <c r="H630" s="59" t="s">
        <v>802</v>
      </c>
      <c r="I630" s="59">
        <v>4</v>
      </c>
      <c r="J630" s="202">
        <v>566274.22523437499</v>
      </c>
      <c r="K630" s="186">
        <f t="shared" si="600"/>
        <v>2265096.9009374999</v>
      </c>
      <c r="L630" s="190" t="s">
        <v>1004</v>
      </c>
      <c r="M630" s="141" t="s">
        <v>999</v>
      </c>
      <c r="N630" s="188" t="s">
        <v>1049</v>
      </c>
      <c r="O630" s="200" t="s">
        <v>1050</v>
      </c>
      <c r="Q630" s="189"/>
      <c r="R630" s="189">
        <v>1</v>
      </c>
      <c r="T630" s="189">
        <v>1</v>
      </c>
      <c r="U630" s="189"/>
      <c r="V630" s="189">
        <v>1</v>
      </c>
      <c r="W630" s="189"/>
      <c r="X630" s="189"/>
      <c r="Y630" s="189">
        <v>1</v>
      </c>
      <c r="Z630" s="189"/>
      <c r="AA630" s="189"/>
      <c r="AB630" s="111">
        <f>+SUM(P630:AA630)</f>
        <v>4</v>
      </c>
      <c r="AC630" s="60">
        <f t="shared" ref="AC630:AC633" si="676">+P630*J630</f>
        <v>0</v>
      </c>
      <c r="AD630" s="60">
        <f t="shared" ref="AD630:AD633" si="677">+Q630*J630</f>
        <v>0</v>
      </c>
      <c r="AE630" s="60">
        <f t="shared" ref="AE630:AE633" si="678">+R630*J630</f>
        <v>566274.22523437499</v>
      </c>
      <c r="AF630" s="60">
        <f t="shared" ref="AF630:AF633" si="679">+S630*J630</f>
        <v>0</v>
      </c>
      <c r="AG630" s="60">
        <f t="shared" ref="AG630:AG633" si="680">+T630*J630</f>
        <v>566274.22523437499</v>
      </c>
      <c r="AH630" s="60">
        <f t="shared" ref="AH630:AH633" si="681">+U630*J630</f>
        <v>0</v>
      </c>
      <c r="AI630" s="60">
        <f t="shared" ref="AI630:AI633" si="682">+V630*J630</f>
        <v>566274.22523437499</v>
      </c>
      <c r="AJ630" s="60">
        <f t="shared" ref="AJ630:AJ633" si="683">+W630*J630</f>
        <v>0</v>
      </c>
      <c r="AK630" s="60">
        <f t="shared" ref="AK630:AK633" si="684">+X630*J630</f>
        <v>0</v>
      </c>
      <c r="AL630" s="60">
        <f t="shared" ref="AL630:AL633" si="685">+Y630*J630</f>
        <v>566274.22523437499</v>
      </c>
      <c r="AM630" s="60">
        <f t="shared" ref="AM630:AM633" si="686">+Z630*J630</f>
        <v>0</v>
      </c>
      <c r="AN630" s="60">
        <f t="shared" ref="AN630:AN633" si="687">+AA630*J630</f>
        <v>0</v>
      </c>
      <c r="AO630" s="60">
        <f t="shared" ref="AO630:AO633" si="688">SUM(AC630:AN630)</f>
        <v>2265096.9009374999</v>
      </c>
    </row>
    <row r="631" spans="1:41" ht="101.25" x14ac:dyDescent="0.25">
      <c r="A631" s="199" t="s">
        <v>43</v>
      </c>
      <c r="B631" s="110" t="s">
        <v>1107</v>
      </c>
      <c r="C631" s="58">
        <v>74</v>
      </c>
      <c r="D631" s="205" t="s">
        <v>1109</v>
      </c>
      <c r="E631" s="59">
        <v>2</v>
      </c>
      <c r="F631" s="59" t="s">
        <v>666</v>
      </c>
      <c r="G631" s="200" t="s">
        <v>1084</v>
      </c>
      <c r="H631" s="59" t="s">
        <v>52</v>
      </c>
      <c r="I631" s="59">
        <v>2</v>
      </c>
      <c r="J631" s="202">
        <v>146261.5</v>
      </c>
      <c r="K631" s="186">
        <f t="shared" si="600"/>
        <v>292523</v>
      </c>
      <c r="L631" s="200" t="s">
        <v>53</v>
      </c>
      <c r="M631" s="59" t="s">
        <v>1033</v>
      </c>
      <c r="N631" s="188" t="s">
        <v>1049</v>
      </c>
      <c r="O631" s="200" t="s">
        <v>1050</v>
      </c>
      <c r="Q631" s="203"/>
      <c r="R631" s="203"/>
      <c r="T631" s="189">
        <v>1</v>
      </c>
      <c r="U631" s="189"/>
      <c r="V631" s="189">
        <v>1</v>
      </c>
      <c r="W631" s="189"/>
      <c r="X631" s="189"/>
      <c r="Y631" s="189"/>
      <c r="Z631" s="189"/>
      <c r="AA631" s="189"/>
      <c r="AB631" s="111">
        <f t="shared" ref="AB631:AB656" si="689">+SUM(P631:AA631)</f>
        <v>2</v>
      </c>
      <c r="AC631" s="60">
        <f t="shared" si="676"/>
        <v>0</v>
      </c>
      <c r="AD631" s="60">
        <f t="shared" si="677"/>
        <v>0</v>
      </c>
      <c r="AE631" s="60">
        <f t="shared" si="678"/>
        <v>0</v>
      </c>
      <c r="AF631" s="60">
        <f t="shared" si="679"/>
        <v>0</v>
      </c>
      <c r="AG631" s="60">
        <f t="shared" si="680"/>
        <v>146261.5</v>
      </c>
      <c r="AH631" s="60">
        <f t="shared" si="681"/>
        <v>0</v>
      </c>
      <c r="AI631" s="60">
        <f t="shared" si="682"/>
        <v>146261.5</v>
      </c>
      <c r="AJ631" s="60">
        <f t="shared" si="683"/>
        <v>0</v>
      </c>
      <c r="AK631" s="60">
        <f t="shared" si="684"/>
        <v>0</v>
      </c>
      <c r="AL631" s="60">
        <f t="shared" si="685"/>
        <v>0</v>
      </c>
      <c r="AM631" s="60">
        <f t="shared" si="686"/>
        <v>0</v>
      </c>
      <c r="AN631" s="60">
        <f t="shared" si="687"/>
        <v>0</v>
      </c>
      <c r="AO631" s="60">
        <f t="shared" si="688"/>
        <v>292523</v>
      </c>
    </row>
    <row r="632" spans="1:41" ht="146.25" x14ac:dyDescent="0.25">
      <c r="A632" s="199" t="s">
        <v>43</v>
      </c>
      <c r="B632" s="110" t="s">
        <v>1107</v>
      </c>
      <c r="C632" s="58">
        <v>75</v>
      </c>
      <c r="D632" s="205" t="s">
        <v>1110</v>
      </c>
      <c r="E632" s="59">
        <v>3</v>
      </c>
      <c r="F632" s="59" t="s">
        <v>666</v>
      </c>
      <c r="G632" s="200" t="s">
        <v>1084</v>
      </c>
      <c r="H632" s="59" t="s">
        <v>52</v>
      </c>
      <c r="I632" s="59">
        <v>3</v>
      </c>
      <c r="J632" s="202">
        <v>58565.5</v>
      </c>
      <c r="K632" s="186">
        <f t="shared" si="600"/>
        <v>175696.5</v>
      </c>
      <c r="L632" s="200" t="s">
        <v>53</v>
      </c>
      <c r="M632" s="59" t="s">
        <v>1033</v>
      </c>
      <c r="N632" s="188" t="s">
        <v>1049</v>
      </c>
      <c r="O632" s="200" t="s">
        <v>1050</v>
      </c>
      <c r="Q632" s="203"/>
      <c r="R632" s="203"/>
      <c r="T632" s="189">
        <v>2</v>
      </c>
      <c r="U632" s="189"/>
      <c r="V632" s="189">
        <v>1</v>
      </c>
      <c r="W632" s="189"/>
      <c r="X632" s="189"/>
      <c r="Y632" s="189"/>
      <c r="Z632" s="189"/>
      <c r="AA632" s="189"/>
      <c r="AB632" s="111">
        <f t="shared" si="689"/>
        <v>3</v>
      </c>
      <c r="AC632" s="60">
        <f t="shared" si="676"/>
        <v>0</v>
      </c>
      <c r="AD632" s="60">
        <f t="shared" si="677"/>
        <v>0</v>
      </c>
      <c r="AE632" s="60">
        <f t="shared" si="678"/>
        <v>0</v>
      </c>
      <c r="AF632" s="60">
        <f t="shared" si="679"/>
        <v>0</v>
      </c>
      <c r="AG632" s="60">
        <f t="shared" si="680"/>
        <v>117131</v>
      </c>
      <c r="AH632" s="60">
        <f t="shared" si="681"/>
        <v>0</v>
      </c>
      <c r="AI632" s="60">
        <f t="shared" si="682"/>
        <v>58565.5</v>
      </c>
      <c r="AJ632" s="60">
        <f t="shared" si="683"/>
        <v>0</v>
      </c>
      <c r="AK632" s="60">
        <f t="shared" si="684"/>
        <v>0</v>
      </c>
      <c r="AL632" s="60">
        <f t="shared" si="685"/>
        <v>0</v>
      </c>
      <c r="AM632" s="60">
        <f t="shared" si="686"/>
        <v>0</v>
      </c>
      <c r="AN632" s="60">
        <f t="shared" si="687"/>
        <v>0</v>
      </c>
      <c r="AO632" s="60">
        <f t="shared" si="688"/>
        <v>175696.5</v>
      </c>
    </row>
    <row r="633" spans="1:41" ht="112.5" x14ac:dyDescent="0.25">
      <c r="A633" s="199" t="s">
        <v>43</v>
      </c>
      <c r="B633" s="110" t="s">
        <v>1107</v>
      </c>
      <c r="C633" s="58">
        <v>78</v>
      </c>
      <c r="D633" s="205" t="s">
        <v>1111</v>
      </c>
      <c r="E633" s="59">
        <v>2</v>
      </c>
      <c r="F633" s="59" t="s">
        <v>1074</v>
      </c>
      <c r="G633" s="200" t="s">
        <v>1075</v>
      </c>
      <c r="H633" s="59" t="s">
        <v>52</v>
      </c>
      <c r="I633" s="59">
        <v>2</v>
      </c>
      <c r="J633" s="202">
        <v>64148.000000000015</v>
      </c>
      <c r="K633" s="186">
        <f t="shared" si="600"/>
        <v>128296.00000000003</v>
      </c>
      <c r="L633" s="200" t="s">
        <v>59</v>
      </c>
      <c r="M633" s="59" t="s">
        <v>1061</v>
      </c>
      <c r="N633" s="188" t="s">
        <v>1049</v>
      </c>
      <c r="O633" s="200" t="s">
        <v>1050</v>
      </c>
      <c r="Q633" s="189"/>
      <c r="R633" s="189">
        <v>1</v>
      </c>
      <c r="T633" s="203"/>
      <c r="U633" s="203"/>
      <c r="V633" s="189">
        <v>1</v>
      </c>
      <c r="W633" s="189"/>
      <c r="X633" s="189"/>
      <c r="Y633" s="203"/>
      <c r="Z633" s="203"/>
      <c r="AA633" s="203"/>
      <c r="AB633" s="111">
        <f t="shared" si="689"/>
        <v>2</v>
      </c>
      <c r="AC633" s="60">
        <f t="shared" si="676"/>
        <v>0</v>
      </c>
      <c r="AD633" s="60">
        <f t="shared" si="677"/>
        <v>0</v>
      </c>
      <c r="AE633" s="60">
        <f t="shared" si="678"/>
        <v>64148.000000000015</v>
      </c>
      <c r="AF633" s="60">
        <f t="shared" si="679"/>
        <v>0</v>
      </c>
      <c r="AG633" s="60">
        <f t="shared" si="680"/>
        <v>0</v>
      </c>
      <c r="AH633" s="60">
        <f t="shared" si="681"/>
        <v>0</v>
      </c>
      <c r="AI633" s="60">
        <f t="shared" si="682"/>
        <v>64148.000000000015</v>
      </c>
      <c r="AJ633" s="60">
        <f t="shared" si="683"/>
        <v>0</v>
      </c>
      <c r="AK633" s="60">
        <f t="shared" si="684"/>
        <v>0</v>
      </c>
      <c r="AL633" s="60">
        <f t="shared" si="685"/>
        <v>0</v>
      </c>
      <c r="AM633" s="60">
        <f t="shared" si="686"/>
        <v>0</v>
      </c>
      <c r="AN633" s="60">
        <f t="shared" si="687"/>
        <v>0</v>
      </c>
      <c r="AO633" s="60">
        <f t="shared" si="688"/>
        <v>128296.00000000003</v>
      </c>
    </row>
    <row r="634" spans="1:41" x14ac:dyDescent="0.25">
      <c r="A634" s="64"/>
      <c r="B634" s="64"/>
      <c r="C634" s="64"/>
      <c r="D634" s="207" t="s">
        <v>1112</v>
      </c>
      <c r="E634" s="33"/>
      <c r="F634" s="66"/>
      <c r="G634" s="65"/>
      <c r="H634" s="67"/>
      <c r="I634" s="33"/>
      <c r="J634" s="34"/>
      <c r="K634" s="191">
        <f>SUM(K630:K633)</f>
        <v>2861612.4009374999</v>
      </c>
      <c r="L634" s="70"/>
      <c r="M634" s="70"/>
      <c r="N634" s="70"/>
      <c r="O634" s="70"/>
      <c r="P634" s="70"/>
      <c r="Q634" s="70"/>
      <c r="R634" s="70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70">
        <f t="shared" ref="AC634:AO634" si="690">SUM(AC630:AC633)</f>
        <v>0</v>
      </c>
      <c r="AD634" s="70">
        <f t="shared" si="690"/>
        <v>0</v>
      </c>
      <c r="AE634" s="70">
        <f t="shared" si="690"/>
        <v>630422.22523437499</v>
      </c>
      <c r="AF634" s="70">
        <f t="shared" si="690"/>
        <v>0</v>
      </c>
      <c r="AG634" s="70">
        <f t="shared" si="690"/>
        <v>829666.72523437499</v>
      </c>
      <c r="AH634" s="70">
        <f t="shared" si="690"/>
        <v>0</v>
      </c>
      <c r="AI634" s="70">
        <f t="shared" si="690"/>
        <v>835249.22523437499</v>
      </c>
      <c r="AJ634" s="70">
        <f t="shared" si="690"/>
        <v>0</v>
      </c>
      <c r="AK634" s="70">
        <f t="shared" si="690"/>
        <v>0</v>
      </c>
      <c r="AL634" s="70">
        <f t="shared" si="690"/>
        <v>566274.22523437499</v>
      </c>
      <c r="AM634" s="70">
        <f t="shared" si="690"/>
        <v>0</v>
      </c>
      <c r="AN634" s="70">
        <f t="shared" si="690"/>
        <v>0</v>
      </c>
      <c r="AO634" s="70">
        <f t="shared" si="690"/>
        <v>2861612.4009374999</v>
      </c>
    </row>
    <row r="635" spans="1:41" ht="78.75" x14ac:dyDescent="0.25">
      <c r="A635" s="199" t="s">
        <v>43</v>
      </c>
      <c r="B635" s="110" t="s">
        <v>1113</v>
      </c>
      <c r="C635" s="208">
        <v>86</v>
      </c>
      <c r="D635" s="209" t="s">
        <v>1114</v>
      </c>
      <c r="E635" s="130">
        <v>3</v>
      </c>
      <c r="F635" s="59" t="s">
        <v>1104</v>
      </c>
      <c r="G635" s="200" t="s">
        <v>1105</v>
      </c>
      <c r="H635" s="59" t="s">
        <v>802</v>
      </c>
      <c r="I635" s="59">
        <v>4</v>
      </c>
      <c r="J635" s="202">
        <v>352482.05535156251</v>
      </c>
      <c r="K635" s="186">
        <f t="shared" si="600"/>
        <v>1409928.22140625</v>
      </c>
      <c r="L635" s="190" t="s">
        <v>1004</v>
      </c>
      <c r="M635" s="141" t="s">
        <v>999</v>
      </c>
      <c r="N635" s="188" t="s">
        <v>1049</v>
      </c>
      <c r="O635" s="205" t="s">
        <v>1050</v>
      </c>
      <c r="Q635" s="189"/>
      <c r="R635" s="189">
        <v>1</v>
      </c>
      <c r="T635" s="189">
        <v>1</v>
      </c>
      <c r="U635" s="189"/>
      <c r="V635" s="189">
        <v>1</v>
      </c>
      <c r="W635" s="189"/>
      <c r="X635" s="189"/>
      <c r="Y635" s="189">
        <v>1</v>
      </c>
      <c r="Z635" s="189"/>
      <c r="AA635" s="189"/>
      <c r="AB635" s="111">
        <f t="shared" si="689"/>
        <v>4</v>
      </c>
      <c r="AC635" s="60">
        <f t="shared" ref="AC635:AC649" si="691">+P635*J635</f>
        <v>0</v>
      </c>
      <c r="AD635" s="60">
        <f t="shared" ref="AD635:AD649" si="692">+Q635*J635</f>
        <v>0</v>
      </c>
      <c r="AE635" s="60">
        <f t="shared" ref="AE635:AE649" si="693">+R635*J635</f>
        <v>352482.05535156251</v>
      </c>
      <c r="AF635" s="60">
        <f t="shared" ref="AF635:AF649" si="694">+S635*J635</f>
        <v>0</v>
      </c>
      <c r="AG635" s="60">
        <f t="shared" ref="AG635:AG649" si="695">+T635*J635</f>
        <v>352482.05535156251</v>
      </c>
      <c r="AH635" s="60">
        <f t="shared" ref="AH635:AH649" si="696">+U635*J635</f>
        <v>0</v>
      </c>
      <c r="AI635" s="60">
        <f t="shared" ref="AI635:AI649" si="697">+V635*J635</f>
        <v>352482.05535156251</v>
      </c>
      <c r="AJ635" s="60">
        <f t="shared" ref="AJ635:AJ649" si="698">+W635*J635</f>
        <v>0</v>
      </c>
      <c r="AK635" s="60">
        <f t="shared" ref="AK635:AK649" si="699">+X635*J635</f>
        <v>0</v>
      </c>
      <c r="AL635" s="60">
        <f t="shared" ref="AL635:AL649" si="700">+Y635*J635</f>
        <v>352482.05535156251</v>
      </c>
      <c r="AM635" s="60">
        <f t="shared" ref="AM635:AM649" si="701">+Z635*J635</f>
        <v>0</v>
      </c>
      <c r="AN635" s="60">
        <f t="shared" ref="AN635:AN649" si="702">+AA635*J635</f>
        <v>0</v>
      </c>
      <c r="AO635" s="60">
        <f t="shared" ref="AO635:AO649" si="703">SUM(AC635:AN635)</f>
        <v>1409928.22140625</v>
      </c>
    </row>
    <row r="636" spans="1:41" ht="56.25" x14ac:dyDescent="0.25">
      <c r="A636" s="199" t="s">
        <v>43</v>
      </c>
      <c r="B636" s="110" t="s">
        <v>1113</v>
      </c>
      <c r="C636" s="208">
        <v>88</v>
      </c>
      <c r="D636" s="209" t="s">
        <v>1115</v>
      </c>
      <c r="E636" s="130">
        <v>108</v>
      </c>
      <c r="F636" s="59" t="s">
        <v>1074</v>
      </c>
      <c r="G636" s="200" t="s">
        <v>1075</v>
      </c>
      <c r="H636" s="59" t="s">
        <v>52</v>
      </c>
      <c r="I636" s="59">
        <v>4</v>
      </c>
      <c r="J636" s="202">
        <v>383232.73800000007</v>
      </c>
      <c r="K636" s="186">
        <f t="shared" si="600"/>
        <v>1532930.9520000003</v>
      </c>
      <c r="L636" s="200" t="s">
        <v>59</v>
      </c>
      <c r="M636" s="59" t="s">
        <v>1061</v>
      </c>
      <c r="N636" s="188" t="s">
        <v>1049</v>
      </c>
      <c r="O636" s="205" t="s">
        <v>1050</v>
      </c>
      <c r="Q636" s="189"/>
      <c r="R636" s="189">
        <v>1</v>
      </c>
      <c r="T636" s="189">
        <v>1</v>
      </c>
      <c r="U636" s="189"/>
      <c r="V636" s="189">
        <v>1</v>
      </c>
      <c r="W636" s="189"/>
      <c r="X636" s="189"/>
      <c r="Y636" s="189">
        <v>1</v>
      </c>
      <c r="Z636" s="189"/>
      <c r="AA636" s="189"/>
      <c r="AB636" s="111">
        <f t="shared" si="689"/>
        <v>4</v>
      </c>
      <c r="AC636" s="60">
        <f t="shared" si="691"/>
        <v>0</v>
      </c>
      <c r="AD636" s="60">
        <f t="shared" si="692"/>
        <v>0</v>
      </c>
      <c r="AE636" s="60">
        <f t="shared" si="693"/>
        <v>383232.73800000007</v>
      </c>
      <c r="AF636" s="60">
        <f t="shared" si="694"/>
        <v>0</v>
      </c>
      <c r="AG636" s="60">
        <f t="shared" si="695"/>
        <v>383232.73800000007</v>
      </c>
      <c r="AH636" s="60">
        <f t="shared" si="696"/>
        <v>0</v>
      </c>
      <c r="AI636" s="60">
        <f t="shared" si="697"/>
        <v>383232.73800000007</v>
      </c>
      <c r="AJ636" s="60">
        <f t="shared" si="698"/>
        <v>0</v>
      </c>
      <c r="AK636" s="60">
        <f t="shared" si="699"/>
        <v>0</v>
      </c>
      <c r="AL636" s="60">
        <f t="shared" si="700"/>
        <v>383232.73800000007</v>
      </c>
      <c r="AM636" s="60">
        <f t="shared" si="701"/>
        <v>0</v>
      </c>
      <c r="AN636" s="60">
        <f t="shared" si="702"/>
        <v>0</v>
      </c>
      <c r="AO636" s="60">
        <f t="shared" si="703"/>
        <v>1532930.9520000003</v>
      </c>
    </row>
    <row r="637" spans="1:41" ht="101.25" x14ac:dyDescent="0.25">
      <c r="A637" s="199" t="s">
        <v>43</v>
      </c>
      <c r="B637" s="110" t="s">
        <v>1113</v>
      </c>
      <c r="C637" s="208">
        <v>94</v>
      </c>
      <c r="D637" s="209" t="s">
        <v>1116</v>
      </c>
      <c r="E637" s="130">
        <v>1</v>
      </c>
      <c r="F637" s="59" t="s">
        <v>666</v>
      </c>
      <c r="G637" s="200" t="s">
        <v>1084</v>
      </c>
      <c r="H637" s="59" t="s">
        <v>52</v>
      </c>
      <c r="I637" s="59">
        <v>1</v>
      </c>
      <c r="J637" s="202">
        <v>30856.000000000004</v>
      </c>
      <c r="K637" s="186">
        <f t="shared" si="600"/>
        <v>30856.000000000004</v>
      </c>
      <c r="L637" s="200" t="s">
        <v>53</v>
      </c>
      <c r="M637" s="59" t="s">
        <v>1033</v>
      </c>
      <c r="N637" s="188" t="s">
        <v>1049</v>
      </c>
      <c r="O637" s="205" t="s">
        <v>1050</v>
      </c>
      <c r="Q637" s="189"/>
      <c r="R637" s="189">
        <v>1</v>
      </c>
      <c r="T637" s="84"/>
      <c r="U637" s="84"/>
      <c r="V637" s="84"/>
      <c r="W637" s="84"/>
      <c r="X637" s="84"/>
      <c r="Y637" s="84"/>
      <c r="Z637" s="84"/>
      <c r="AA637" s="84"/>
      <c r="AB637" s="111">
        <f t="shared" si="689"/>
        <v>1</v>
      </c>
      <c r="AC637" s="60">
        <f t="shared" si="691"/>
        <v>0</v>
      </c>
      <c r="AD637" s="60">
        <f t="shared" si="692"/>
        <v>0</v>
      </c>
      <c r="AE637" s="60">
        <f t="shared" si="693"/>
        <v>30856.000000000004</v>
      </c>
      <c r="AF637" s="60">
        <f t="shared" si="694"/>
        <v>0</v>
      </c>
      <c r="AG637" s="60">
        <f t="shared" si="695"/>
        <v>0</v>
      </c>
      <c r="AH637" s="60">
        <f t="shared" si="696"/>
        <v>0</v>
      </c>
      <c r="AI637" s="60">
        <f t="shared" si="697"/>
        <v>0</v>
      </c>
      <c r="AJ637" s="60">
        <f t="shared" si="698"/>
        <v>0</v>
      </c>
      <c r="AK637" s="60">
        <f t="shared" si="699"/>
        <v>0</v>
      </c>
      <c r="AL637" s="60">
        <f t="shared" si="700"/>
        <v>0</v>
      </c>
      <c r="AM637" s="60">
        <f t="shared" si="701"/>
        <v>0</v>
      </c>
      <c r="AN637" s="60">
        <f t="shared" si="702"/>
        <v>0</v>
      </c>
      <c r="AO637" s="60">
        <f t="shared" si="703"/>
        <v>30856.000000000004</v>
      </c>
    </row>
    <row r="638" spans="1:41" ht="135" x14ac:dyDescent="0.25">
      <c r="A638" s="199" t="s">
        <v>43</v>
      </c>
      <c r="B638" s="110" t="s">
        <v>1113</v>
      </c>
      <c r="C638" s="208">
        <v>95</v>
      </c>
      <c r="D638" s="209" t="s">
        <v>1117</v>
      </c>
      <c r="E638" s="130">
        <v>1</v>
      </c>
      <c r="F638" s="59" t="s">
        <v>666</v>
      </c>
      <c r="G638" s="200" t="s">
        <v>1090</v>
      </c>
      <c r="H638" s="59" t="s">
        <v>52</v>
      </c>
      <c r="I638" s="59">
        <v>1</v>
      </c>
      <c r="J638" s="202">
        <v>441525</v>
      </c>
      <c r="K638" s="186">
        <f t="shared" si="600"/>
        <v>441525</v>
      </c>
      <c r="L638" s="206" t="s">
        <v>81</v>
      </c>
      <c r="M638" s="59" t="s">
        <v>1033</v>
      </c>
      <c r="N638" s="188" t="s">
        <v>1049</v>
      </c>
      <c r="O638" s="205" t="s">
        <v>1050</v>
      </c>
      <c r="Q638" s="84"/>
      <c r="R638" s="84"/>
      <c r="T638" s="84"/>
      <c r="U638" s="84"/>
      <c r="V638" s="189">
        <v>1</v>
      </c>
      <c r="W638" s="189"/>
      <c r="X638" s="189"/>
      <c r="Y638" s="84"/>
      <c r="Z638" s="84"/>
      <c r="AA638" s="84"/>
      <c r="AB638" s="111">
        <f t="shared" si="689"/>
        <v>1</v>
      </c>
      <c r="AC638" s="60">
        <f t="shared" si="691"/>
        <v>0</v>
      </c>
      <c r="AD638" s="60">
        <f t="shared" si="692"/>
        <v>0</v>
      </c>
      <c r="AE638" s="60">
        <f t="shared" si="693"/>
        <v>0</v>
      </c>
      <c r="AF638" s="60">
        <f t="shared" si="694"/>
        <v>0</v>
      </c>
      <c r="AG638" s="60">
        <f t="shared" si="695"/>
        <v>0</v>
      </c>
      <c r="AH638" s="60">
        <f t="shared" si="696"/>
        <v>0</v>
      </c>
      <c r="AI638" s="60">
        <f t="shared" si="697"/>
        <v>441525</v>
      </c>
      <c r="AJ638" s="60">
        <f t="shared" si="698"/>
        <v>0</v>
      </c>
      <c r="AK638" s="60">
        <f t="shared" si="699"/>
        <v>0</v>
      </c>
      <c r="AL638" s="60">
        <f t="shared" si="700"/>
        <v>0</v>
      </c>
      <c r="AM638" s="60">
        <f t="shared" si="701"/>
        <v>0</v>
      </c>
      <c r="AN638" s="60">
        <f t="shared" si="702"/>
        <v>0</v>
      </c>
      <c r="AO638" s="60">
        <f t="shared" si="703"/>
        <v>441525</v>
      </c>
    </row>
    <row r="639" spans="1:41" ht="157.5" x14ac:dyDescent="0.25">
      <c r="A639" s="199" t="s">
        <v>43</v>
      </c>
      <c r="B639" s="110" t="s">
        <v>1113</v>
      </c>
      <c r="C639" s="208">
        <v>96</v>
      </c>
      <c r="D639" s="209" t="s">
        <v>1118</v>
      </c>
      <c r="E639" s="130">
        <v>1</v>
      </c>
      <c r="F639" s="59" t="s">
        <v>666</v>
      </c>
      <c r="G639" s="200" t="s">
        <v>1090</v>
      </c>
      <c r="H639" s="59" t="s">
        <v>52</v>
      </c>
      <c r="I639" s="59">
        <v>4</v>
      </c>
      <c r="J639" s="202">
        <v>63976.819032000007</v>
      </c>
      <c r="K639" s="186">
        <f t="shared" si="600"/>
        <v>255907.27612800003</v>
      </c>
      <c r="L639" s="200" t="s">
        <v>81</v>
      </c>
      <c r="M639" s="59" t="s">
        <v>1033</v>
      </c>
      <c r="N639" s="188" t="s">
        <v>1049</v>
      </c>
      <c r="O639" s="205" t="s">
        <v>1050</v>
      </c>
      <c r="Q639" s="189"/>
      <c r="R639" s="189">
        <v>1</v>
      </c>
      <c r="T639" s="189">
        <v>1</v>
      </c>
      <c r="U639" s="189"/>
      <c r="V639" s="189">
        <v>1</v>
      </c>
      <c r="W639" s="189"/>
      <c r="X639" s="189"/>
      <c r="Y639" s="189">
        <v>1</v>
      </c>
      <c r="Z639" s="189"/>
      <c r="AA639" s="189"/>
      <c r="AB639" s="111">
        <f t="shared" si="689"/>
        <v>4</v>
      </c>
      <c r="AC639" s="60">
        <f t="shared" si="691"/>
        <v>0</v>
      </c>
      <c r="AD639" s="60">
        <f t="shared" si="692"/>
        <v>0</v>
      </c>
      <c r="AE639" s="60">
        <f t="shared" si="693"/>
        <v>63976.819032000007</v>
      </c>
      <c r="AF639" s="60">
        <f t="shared" si="694"/>
        <v>0</v>
      </c>
      <c r="AG639" s="60">
        <f t="shared" si="695"/>
        <v>63976.819032000007</v>
      </c>
      <c r="AH639" s="60">
        <f t="shared" si="696"/>
        <v>0</v>
      </c>
      <c r="AI639" s="60">
        <f t="shared" si="697"/>
        <v>63976.819032000007</v>
      </c>
      <c r="AJ639" s="60">
        <f t="shared" si="698"/>
        <v>0</v>
      </c>
      <c r="AK639" s="60">
        <f t="shared" si="699"/>
        <v>0</v>
      </c>
      <c r="AL639" s="60">
        <f t="shared" si="700"/>
        <v>63976.819032000007</v>
      </c>
      <c r="AM639" s="60">
        <f t="shared" si="701"/>
        <v>0</v>
      </c>
      <c r="AN639" s="60">
        <f t="shared" si="702"/>
        <v>0</v>
      </c>
      <c r="AO639" s="60">
        <f t="shared" si="703"/>
        <v>255907.27612800003</v>
      </c>
    </row>
    <row r="640" spans="1:41" ht="56.25" x14ac:dyDescent="0.25">
      <c r="A640" s="199" t="s">
        <v>43</v>
      </c>
      <c r="B640" s="110" t="s">
        <v>1113</v>
      </c>
      <c r="C640" s="208">
        <v>97</v>
      </c>
      <c r="D640" s="209" t="s">
        <v>1119</v>
      </c>
      <c r="E640" s="130">
        <v>6660</v>
      </c>
      <c r="F640" s="130" t="s">
        <v>666</v>
      </c>
      <c r="G640" s="200" t="s">
        <v>1120</v>
      </c>
      <c r="H640" s="59" t="s">
        <v>52</v>
      </c>
      <c r="I640" s="59">
        <v>1</v>
      </c>
      <c r="J640" s="202">
        <v>865267.19999999984</v>
      </c>
      <c r="K640" s="186">
        <f t="shared" si="600"/>
        <v>865267.19999999984</v>
      </c>
      <c r="L640" s="200" t="s">
        <v>105</v>
      </c>
      <c r="M640" s="130" t="s">
        <v>1061</v>
      </c>
      <c r="N640" s="188" t="s">
        <v>1049</v>
      </c>
      <c r="O640" s="205" t="s">
        <v>1050</v>
      </c>
      <c r="Q640" s="189"/>
      <c r="R640" s="189">
        <v>1</v>
      </c>
      <c r="T640" s="84"/>
      <c r="U640" s="84"/>
      <c r="V640" s="84"/>
      <c r="W640" s="84"/>
      <c r="X640" s="84"/>
      <c r="Y640" s="84"/>
      <c r="Z640" s="84"/>
      <c r="AA640" s="84"/>
      <c r="AB640" s="111">
        <f t="shared" si="689"/>
        <v>1</v>
      </c>
      <c r="AC640" s="60">
        <f t="shared" si="691"/>
        <v>0</v>
      </c>
      <c r="AD640" s="60">
        <f t="shared" si="692"/>
        <v>0</v>
      </c>
      <c r="AE640" s="60">
        <f t="shared" si="693"/>
        <v>865267.19999999984</v>
      </c>
      <c r="AF640" s="60">
        <f t="shared" si="694"/>
        <v>0</v>
      </c>
      <c r="AG640" s="60">
        <f t="shared" si="695"/>
        <v>0</v>
      </c>
      <c r="AH640" s="60">
        <f t="shared" si="696"/>
        <v>0</v>
      </c>
      <c r="AI640" s="60">
        <f t="shared" si="697"/>
        <v>0</v>
      </c>
      <c r="AJ640" s="60">
        <f t="shared" si="698"/>
        <v>0</v>
      </c>
      <c r="AK640" s="60">
        <f t="shared" si="699"/>
        <v>0</v>
      </c>
      <c r="AL640" s="60">
        <f t="shared" si="700"/>
        <v>0</v>
      </c>
      <c r="AM640" s="60">
        <f t="shared" si="701"/>
        <v>0</v>
      </c>
      <c r="AN640" s="60">
        <f t="shared" si="702"/>
        <v>0</v>
      </c>
      <c r="AO640" s="60">
        <f t="shared" si="703"/>
        <v>865267.19999999984</v>
      </c>
    </row>
    <row r="641" spans="1:41" ht="112.5" x14ac:dyDescent="0.25">
      <c r="A641" s="199" t="s">
        <v>43</v>
      </c>
      <c r="B641" s="110" t="s">
        <v>1113</v>
      </c>
      <c r="C641" s="208">
        <v>99</v>
      </c>
      <c r="D641" s="209" t="s">
        <v>1121</v>
      </c>
      <c r="E641" s="130">
        <v>1</v>
      </c>
      <c r="F641" s="59" t="s">
        <v>666</v>
      </c>
      <c r="G641" s="200" t="s">
        <v>1084</v>
      </c>
      <c r="H641" s="59" t="s">
        <v>52</v>
      </c>
      <c r="I641" s="59">
        <v>1</v>
      </c>
      <c r="J641" s="202">
        <v>69679.75</v>
      </c>
      <c r="K641" s="186">
        <f t="shared" si="600"/>
        <v>69679.75</v>
      </c>
      <c r="L641" s="200" t="s">
        <v>53</v>
      </c>
      <c r="M641" s="59" t="s">
        <v>1033</v>
      </c>
      <c r="N641" s="188" t="s">
        <v>1049</v>
      </c>
      <c r="O641" s="205" t="s">
        <v>1050</v>
      </c>
      <c r="Q641" s="84"/>
      <c r="R641" s="84"/>
      <c r="T641" s="84"/>
      <c r="U641" s="84"/>
      <c r="V641" s="189">
        <v>1</v>
      </c>
      <c r="W641" s="189"/>
      <c r="X641" s="189"/>
      <c r="Y641" s="84"/>
      <c r="Z641" s="84"/>
      <c r="AA641" s="84"/>
      <c r="AB641" s="111">
        <f t="shared" si="689"/>
        <v>1</v>
      </c>
      <c r="AC641" s="60">
        <f t="shared" si="691"/>
        <v>0</v>
      </c>
      <c r="AD641" s="60">
        <f t="shared" si="692"/>
        <v>0</v>
      </c>
      <c r="AE641" s="60">
        <f t="shared" si="693"/>
        <v>0</v>
      </c>
      <c r="AF641" s="60">
        <f t="shared" si="694"/>
        <v>0</v>
      </c>
      <c r="AG641" s="60">
        <f t="shared" si="695"/>
        <v>0</v>
      </c>
      <c r="AH641" s="60">
        <f t="shared" si="696"/>
        <v>0</v>
      </c>
      <c r="AI641" s="60">
        <f t="shared" si="697"/>
        <v>69679.75</v>
      </c>
      <c r="AJ641" s="60">
        <f t="shared" si="698"/>
        <v>0</v>
      </c>
      <c r="AK641" s="60">
        <f t="shared" si="699"/>
        <v>0</v>
      </c>
      <c r="AL641" s="60">
        <f t="shared" si="700"/>
        <v>0</v>
      </c>
      <c r="AM641" s="60">
        <f t="shared" si="701"/>
        <v>0</v>
      </c>
      <c r="AN641" s="60">
        <f t="shared" si="702"/>
        <v>0</v>
      </c>
      <c r="AO641" s="60">
        <f t="shared" si="703"/>
        <v>69679.75</v>
      </c>
    </row>
    <row r="642" spans="1:41" ht="56.25" x14ac:dyDescent="0.25">
      <c r="A642" s="199" t="s">
        <v>43</v>
      </c>
      <c r="B642" s="110" t="s">
        <v>1113</v>
      </c>
      <c r="C642" s="208">
        <v>101</v>
      </c>
      <c r="D642" s="209" t="s">
        <v>1122</v>
      </c>
      <c r="E642" s="130">
        <v>120</v>
      </c>
      <c r="F642" s="59" t="s">
        <v>1074</v>
      </c>
      <c r="G642" s="200" t="s">
        <v>1075</v>
      </c>
      <c r="H642" s="59" t="s">
        <v>52</v>
      </c>
      <c r="I642" s="59">
        <v>4</v>
      </c>
      <c r="J642" s="202">
        <v>244560.66476624986</v>
      </c>
      <c r="K642" s="186">
        <f t="shared" si="600"/>
        <v>978242.65906499943</v>
      </c>
      <c r="L642" s="200" t="s">
        <v>59</v>
      </c>
      <c r="M642" s="59" t="s">
        <v>1033</v>
      </c>
      <c r="N642" s="188" t="s">
        <v>1049</v>
      </c>
      <c r="O642" s="205" t="s">
        <v>1050</v>
      </c>
      <c r="Q642" s="189"/>
      <c r="R642" s="189">
        <v>1</v>
      </c>
      <c r="T642" s="189">
        <v>1</v>
      </c>
      <c r="U642" s="189"/>
      <c r="V642" s="189">
        <v>1</v>
      </c>
      <c r="W642" s="189"/>
      <c r="X642" s="189"/>
      <c r="Y642" s="189">
        <v>1</v>
      </c>
      <c r="Z642" s="189"/>
      <c r="AA642" s="189"/>
      <c r="AB642" s="111">
        <f t="shared" si="689"/>
        <v>4</v>
      </c>
      <c r="AC642" s="60">
        <f t="shared" si="691"/>
        <v>0</v>
      </c>
      <c r="AD642" s="60">
        <f t="shared" si="692"/>
        <v>0</v>
      </c>
      <c r="AE642" s="60">
        <f t="shared" si="693"/>
        <v>244560.66476624986</v>
      </c>
      <c r="AF642" s="60">
        <f t="shared" si="694"/>
        <v>0</v>
      </c>
      <c r="AG642" s="60">
        <f t="shared" si="695"/>
        <v>244560.66476624986</v>
      </c>
      <c r="AH642" s="60">
        <f t="shared" si="696"/>
        <v>0</v>
      </c>
      <c r="AI642" s="60">
        <f t="shared" si="697"/>
        <v>244560.66476624986</v>
      </c>
      <c r="AJ642" s="60">
        <f t="shared" si="698"/>
        <v>0</v>
      </c>
      <c r="AK642" s="60">
        <f t="shared" si="699"/>
        <v>0</v>
      </c>
      <c r="AL642" s="60">
        <f t="shared" si="700"/>
        <v>244560.66476624986</v>
      </c>
      <c r="AM642" s="60">
        <f t="shared" si="701"/>
        <v>0</v>
      </c>
      <c r="AN642" s="60">
        <f t="shared" si="702"/>
        <v>0</v>
      </c>
      <c r="AO642" s="60">
        <f t="shared" si="703"/>
        <v>978242.65906499943</v>
      </c>
    </row>
    <row r="643" spans="1:41" ht="56.25" x14ac:dyDescent="0.25">
      <c r="A643" s="199" t="s">
        <v>43</v>
      </c>
      <c r="B643" s="110" t="s">
        <v>1113</v>
      </c>
      <c r="C643" s="208">
        <v>102</v>
      </c>
      <c r="D643" s="209" t="s">
        <v>1123</v>
      </c>
      <c r="E643" s="130">
        <v>2</v>
      </c>
      <c r="F643" s="59" t="s">
        <v>1104</v>
      </c>
      <c r="G643" s="200" t="s">
        <v>1105</v>
      </c>
      <c r="H643" s="59" t="s">
        <v>802</v>
      </c>
      <c r="I643" s="59">
        <v>4</v>
      </c>
      <c r="J643" s="202">
        <v>692816.71578688396</v>
      </c>
      <c r="K643" s="186">
        <f t="shared" si="600"/>
        <v>2771266.8631475358</v>
      </c>
      <c r="L643" s="190" t="s">
        <v>1004</v>
      </c>
      <c r="M643" s="141" t="s">
        <v>999</v>
      </c>
      <c r="N643" s="188" t="s">
        <v>1049</v>
      </c>
      <c r="O643" s="205" t="s">
        <v>1050</v>
      </c>
      <c r="Q643" s="189"/>
      <c r="R643" s="189">
        <v>1</v>
      </c>
      <c r="T643" s="189">
        <v>1</v>
      </c>
      <c r="U643" s="189"/>
      <c r="V643" s="189">
        <v>1</v>
      </c>
      <c r="W643" s="189"/>
      <c r="X643" s="189"/>
      <c r="Y643" s="189">
        <v>1</v>
      </c>
      <c r="Z643" s="189"/>
      <c r="AA643" s="189"/>
      <c r="AB643" s="111">
        <f t="shared" si="689"/>
        <v>4</v>
      </c>
      <c r="AC643" s="60">
        <f t="shared" si="691"/>
        <v>0</v>
      </c>
      <c r="AD643" s="60">
        <f t="shared" si="692"/>
        <v>0</v>
      </c>
      <c r="AE643" s="60">
        <f t="shared" si="693"/>
        <v>692816.71578688396</v>
      </c>
      <c r="AF643" s="60">
        <f t="shared" si="694"/>
        <v>0</v>
      </c>
      <c r="AG643" s="60">
        <f t="shared" si="695"/>
        <v>692816.71578688396</v>
      </c>
      <c r="AH643" s="60">
        <f t="shared" si="696"/>
        <v>0</v>
      </c>
      <c r="AI643" s="60">
        <f t="shared" si="697"/>
        <v>692816.71578688396</v>
      </c>
      <c r="AJ643" s="60">
        <f t="shared" si="698"/>
        <v>0</v>
      </c>
      <c r="AK643" s="60">
        <f t="shared" si="699"/>
        <v>0</v>
      </c>
      <c r="AL643" s="60">
        <f t="shared" si="700"/>
        <v>692816.71578688396</v>
      </c>
      <c r="AM643" s="60">
        <f t="shared" si="701"/>
        <v>0</v>
      </c>
      <c r="AN643" s="60">
        <f t="shared" si="702"/>
        <v>0</v>
      </c>
      <c r="AO643" s="60">
        <f t="shared" si="703"/>
        <v>2771266.8631475358</v>
      </c>
    </row>
    <row r="644" spans="1:41" ht="281.25" x14ac:dyDescent="0.25">
      <c r="A644" s="199" t="s">
        <v>781</v>
      </c>
      <c r="B644" s="110" t="s">
        <v>1113</v>
      </c>
      <c r="C644" s="208">
        <v>68</v>
      </c>
      <c r="D644" s="209" t="s">
        <v>1124</v>
      </c>
      <c r="E644" s="130">
        <v>12</v>
      </c>
      <c r="F644" s="59" t="s">
        <v>666</v>
      </c>
      <c r="G644" s="200" t="s">
        <v>1084</v>
      </c>
      <c r="H644" s="59" t="s">
        <v>52</v>
      </c>
      <c r="I644" s="59">
        <v>4</v>
      </c>
      <c r="J644" s="202">
        <v>80565.625</v>
      </c>
      <c r="K644" s="186">
        <f t="shared" si="600"/>
        <v>322262.5</v>
      </c>
      <c r="L644" s="200" t="s">
        <v>53</v>
      </c>
      <c r="M644" s="59" t="s">
        <v>1033</v>
      </c>
      <c r="N644" s="188" t="s">
        <v>1049</v>
      </c>
      <c r="O644" s="205" t="s">
        <v>1050</v>
      </c>
      <c r="Q644" s="189"/>
      <c r="R644" s="189">
        <v>1</v>
      </c>
      <c r="T644" s="189">
        <v>1</v>
      </c>
      <c r="U644" s="189"/>
      <c r="V644" s="189">
        <v>1</v>
      </c>
      <c r="W644" s="189"/>
      <c r="X644" s="189"/>
      <c r="Y644" s="189">
        <v>1</v>
      </c>
      <c r="Z644" s="189"/>
      <c r="AA644" s="189"/>
      <c r="AB644" s="111">
        <f t="shared" si="689"/>
        <v>4</v>
      </c>
      <c r="AC644" s="60">
        <f t="shared" si="691"/>
        <v>0</v>
      </c>
      <c r="AD644" s="60">
        <f t="shared" si="692"/>
        <v>0</v>
      </c>
      <c r="AE644" s="60">
        <f t="shared" si="693"/>
        <v>80565.625</v>
      </c>
      <c r="AF644" s="60">
        <f t="shared" si="694"/>
        <v>0</v>
      </c>
      <c r="AG644" s="60">
        <f t="shared" si="695"/>
        <v>80565.625</v>
      </c>
      <c r="AH644" s="60">
        <f t="shared" si="696"/>
        <v>0</v>
      </c>
      <c r="AI644" s="60">
        <f t="shared" si="697"/>
        <v>80565.625</v>
      </c>
      <c r="AJ644" s="60">
        <f t="shared" si="698"/>
        <v>0</v>
      </c>
      <c r="AK644" s="60">
        <f t="shared" si="699"/>
        <v>0</v>
      </c>
      <c r="AL644" s="60">
        <f t="shared" si="700"/>
        <v>80565.625</v>
      </c>
      <c r="AM644" s="60">
        <f t="shared" si="701"/>
        <v>0</v>
      </c>
      <c r="AN644" s="60">
        <f t="shared" si="702"/>
        <v>0</v>
      </c>
      <c r="AO644" s="60">
        <f t="shared" si="703"/>
        <v>322262.5</v>
      </c>
    </row>
    <row r="645" spans="1:41" ht="101.25" x14ac:dyDescent="0.25">
      <c r="A645" s="199" t="s">
        <v>781</v>
      </c>
      <c r="B645" s="110" t="s">
        <v>1113</v>
      </c>
      <c r="C645" s="208">
        <v>69</v>
      </c>
      <c r="D645" s="209" t="s">
        <v>1125</v>
      </c>
      <c r="E645" s="130">
        <v>15</v>
      </c>
      <c r="F645" s="59" t="s">
        <v>1074</v>
      </c>
      <c r="G645" s="200" t="s">
        <v>1075</v>
      </c>
      <c r="H645" s="59" t="s">
        <v>52</v>
      </c>
      <c r="I645" s="59">
        <v>4</v>
      </c>
      <c r="J645" s="202">
        <v>101271.62500000003</v>
      </c>
      <c r="K645" s="186">
        <f t="shared" si="600"/>
        <v>405086.50000000012</v>
      </c>
      <c r="L645" s="200" t="s">
        <v>59</v>
      </c>
      <c r="M645" s="130" t="s">
        <v>1033</v>
      </c>
      <c r="N645" s="188" t="s">
        <v>1049</v>
      </c>
      <c r="O645" s="205" t="s">
        <v>1050</v>
      </c>
      <c r="Q645" s="189"/>
      <c r="R645" s="189">
        <v>1</v>
      </c>
      <c r="T645" s="189">
        <v>1</v>
      </c>
      <c r="U645" s="189"/>
      <c r="V645" s="189">
        <v>1</v>
      </c>
      <c r="W645" s="189"/>
      <c r="X645" s="189"/>
      <c r="Y645" s="189">
        <v>1</v>
      </c>
      <c r="Z645" s="189"/>
      <c r="AA645" s="189"/>
      <c r="AB645" s="111">
        <f t="shared" si="689"/>
        <v>4</v>
      </c>
      <c r="AC645" s="60">
        <f t="shared" si="691"/>
        <v>0</v>
      </c>
      <c r="AD645" s="60">
        <f t="shared" si="692"/>
        <v>0</v>
      </c>
      <c r="AE645" s="60">
        <f t="shared" si="693"/>
        <v>101271.62500000003</v>
      </c>
      <c r="AF645" s="60">
        <f t="shared" si="694"/>
        <v>0</v>
      </c>
      <c r="AG645" s="60">
        <f t="shared" si="695"/>
        <v>101271.62500000003</v>
      </c>
      <c r="AH645" s="60">
        <f t="shared" si="696"/>
        <v>0</v>
      </c>
      <c r="AI645" s="60">
        <f t="shared" si="697"/>
        <v>101271.62500000003</v>
      </c>
      <c r="AJ645" s="60">
        <f t="shared" si="698"/>
        <v>0</v>
      </c>
      <c r="AK645" s="60">
        <f t="shared" si="699"/>
        <v>0</v>
      </c>
      <c r="AL645" s="60">
        <f t="shared" si="700"/>
        <v>101271.62500000003</v>
      </c>
      <c r="AM645" s="60">
        <f t="shared" si="701"/>
        <v>0</v>
      </c>
      <c r="AN645" s="60">
        <f t="shared" si="702"/>
        <v>0</v>
      </c>
      <c r="AO645" s="60">
        <f t="shared" si="703"/>
        <v>405086.50000000012</v>
      </c>
    </row>
    <row r="646" spans="1:41" ht="135" x14ac:dyDescent="0.25">
      <c r="A646" s="199" t="s">
        <v>662</v>
      </c>
      <c r="B646" s="110" t="s">
        <v>1113</v>
      </c>
      <c r="C646" s="208">
        <v>45</v>
      </c>
      <c r="D646" s="209" t="s">
        <v>1126</v>
      </c>
      <c r="E646" s="130">
        <v>1</v>
      </c>
      <c r="F646" s="59" t="s">
        <v>666</v>
      </c>
      <c r="G646" s="200" t="s">
        <v>1127</v>
      </c>
      <c r="H646" s="59" t="s">
        <v>52</v>
      </c>
      <c r="I646" s="59">
        <v>1</v>
      </c>
      <c r="J646" s="202">
        <v>321273.89</v>
      </c>
      <c r="K646" s="186">
        <f t="shared" si="600"/>
        <v>321273.89</v>
      </c>
      <c r="L646" s="190" t="s">
        <v>305</v>
      </c>
      <c r="M646" s="59" t="s">
        <v>1061</v>
      </c>
      <c r="N646" s="188" t="s">
        <v>1049</v>
      </c>
      <c r="O646" s="205" t="s">
        <v>1050</v>
      </c>
      <c r="Q646" s="189"/>
      <c r="R646" s="189">
        <v>1</v>
      </c>
      <c r="T646" s="84"/>
      <c r="U646" s="84"/>
      <c r="V646" s="84"/>
      <c r="W646" s="84"/>
      <c r="X646" s="84"/>
      <c r="Y646" s="84"/>
      <c r="Z646" s="84"/>
      <c r="AA646" s="84"/>
      <c r="AB646" s="111">
        <f t="shared" si="689"/>
        <v>1</v>
      </c>
      <c r="AC646" s="60">
        <f t="shared" si="691"/>
        <v>0</v>
      </c>
      <c r="AD646" s="60">
        <f t="shared" si="692"/>
        <v>0</v>
      </c>
      <c r="AE646" s="60">
        <f t="shared" si="693"/>
        <v>321273.89</v>
      </c>
      <c r="AF646" s="60">
        <f t="shared" si="694"/>
        <v>0</v>
      </c>
      <c r="AG646" s="60">
        <f t="shared" si="695"/>
        <v>0</v>
      </c>
      <c r="AH646" s="60">
        <f t="shared" si="696"/>
        <v>0</v>
      </c>
      <c r="AI646" s="60">
        <f t="shared" si="697"/>
        <v>0</v>
      </c>
      <c r="AJ646" s="60">
        <f t="shared" si="698"/>
        <v>0</v>
      </c>
      <c r="AK646" s="60">
        <f t="shared" si="699"/>
        <v>0</v>
      </c>
      <c r="AL646" s="60">
        <f t="shared" si="700"/>
        <v>0</v>
      </c>
      <c r="AM646" s="60">
        <f t="shared" si="701"/>
        <v>0</v>
      </c>
      <c r="AN646" s="60">
        <f t="shared" si="702"/>
        <v>0</v>
      </c>
      <c r="AO646" s="60">
        <f t="shared" si="703"/>
        <v>321273.89</v>
      </c>
    </row>
    <row r="647" spans="1:41" ht="146.25" x14ac:dyDescent="0.25">
      <c r="A647" s="199" t="s">
        <v>662</v>
      </c>
      <c r="B647" s="110" t="s">
        <v>1113</v>
      </c>
      <c r="C647" s="208">
        <v>46</v>
      </c>
      <c r="D647" s="209" t="s">
        <v>1128</v>
      </c>
      <c r="E647" s="130">
        <v>1</v>
      </c>
      <c r="F647" s="59" t="s">
        <v>666</v>
      </c>
      <c r="G647" s="200" t="s">
        <v>1069</v>
      </c>
      <c r="H647" s="59" t="s">
        <v>52</v>
      </c>
      <c r="I647" s="59">
        <v>1</v>
      </c>
      <c r="J647" s="202">
        <v>40600</v>
      </c>
      <c r="K647" s="186">
        <f t="shared" si="600"/>
        <v>40600</v>
      </c>
      <c r="L647" s="204" t="s">
        <v>1070</v>
      </c>
      <c r="M647" s="59" t="s">
        <v>1061</v>
      </c>
      <c r="N647" s="188" t="s">
        <v>1049</v>
      </c>
      <c r="O647" s="205" t="s">
        <v>1050</v>
      </c>
      <c r="Q647" s="189"/>
      <c r="R647" s="189">
        <v>1</v>
      </c>
      <c r="T647" s="84"/>
      <c r="U647" s="84"/>
      <c r="V647" s="84"/>
      <c r="W647" s="84"/>
      <c r="X647" s="84"/>
      <c r="Y647" s="84"/>
      <c r="Z647" s="84"/>
      <c r="AA647" s="84"/>
      <c r="AB647" s="111">
        <f t="shared" si="689"/>
        <v>1</v>
      </c>
      <c r="AC647" s="60">
        <f t="shared" si="691"/>
        <v>0</v>
      </c>
      <c r="AD647" s="60">
        <f t="shared" si="692"/>
        <v>0</v>
      </c>
      <c r="AE647" s="60">
        <f t="shared" si="693"/>
        <v>40600</v>
      </c>
      <c r="AF647" s="60">
        <f t="shared" si="694"/>
        <v>0</v>
      </c>
      <c r="AG647" s="60">
        <f t="shared" si="695"/>
        <v>0</v>
      </c>
      <c r="AH647" s="60">
        <f t="shared" si="696"/>
        <v>0</v>
      </c>
      <c r="AI647" s="60">
        <f t="shared" si="697"/>
        <v>0</v>
      </c>
      <c r="AJ647" s="60">
        <f t="shared" si="698"/>
        <v>0</v>
      </c>
      <c r="AK647" s="60">
        <f t="shared" si="699"/>
        <v>0</v>
      </c>
      <c r="AL647" s="60">
        <f t="shared" si="700"/>
        <v>0</v>
      </c>
      <c r="AM647" s="60">
        <f t="shared" si="701"/>
        <v>0</v>
      </c>
      <c r="AN647" s="60">
        <f t="shared" si="702"/>
        <v>0</v>
      </c>
      <c r="AO647" s="60">
        <f t="shared" si="703"/>
        <v>40600</v>
      </c>
    </row>
    <row r="648" spans="1:41" ht="157.5" x14ac:dyDescent="0.25">
      <c r="A648" s="199" t="s">
        <v>43</v>
      </c>
      <c r="B648" s="110" t="s">
        <v>1113</v>
      </c>
      <c r="C648" s="208">
        <v>47</v>
      </c>
      <c r="D648" s="209" t="s">
        <v>1129</v>
      </c>
      <c r="E648" s="130">
        <v>1</v>
      </c>
      <c r="F648" s="59" t="s">
        <v>666</v>
      </c>
      <c r="G648" s="200" t="s">
        <v>1090</v>
      </c>
      <c r="H648" s="59" t="s">
        <v>52</v>
      </c>
      <c r="I648" s="59">
        <v>1</v>
      </c>
      <c r="J648" s="202">
        <v>451241.59499999997</v>
      </c>
      <c r="K648" s="186">
        <f t="shared" si="600"/>
        <v>451241.59499999997</v>
      </c>
      <c r="L648" s="200" t="s">
        <v>81</v>
      </c>
      <c r="M648" s="59" t="s">
        <v>1033</v>
      </c>
      <c r="N648" s="188" t="s">
        <v>1049</v>
      </c>
      <c r="O648" s="205" t="s">
        <v>1050</v>
      </c>
      <c r="Q648" s="84"/>
      <c r="R648" s="84"/>
      <c r="T648" s="189">
        <v>1</v>
      </c>
      <c r="U648" s="189"/>
      <c r="V648" s="84"/>
      <c r="W648" s="84"/>
      <c r="X648" s="84"/>
      <c r="Y648" s="84"/>
      <c r="Z648" s="84"/>
      <c r="AA648" s="84"/>
      <c r="AB648" s="111">
        <f t="shared" si="689"/>
        <v>1</v>
      </c>
      <c r="AC648" s="60">
        <f t="shared" si="691"/>
        <v>0</v>
      </c>
      <c r="AD648" s="60">
        <f t="shared" si="692"/>
        <v>0</v>
      </c>
      <c r="AE648" s="60">
        <f t="shared" si="693"/>
        <v>0</v>
      </c>
      <c r="AF648" s="60">
        <f t="shared" si="694"/>
        <v>0</v>
      </c>
      <c r="AG648" s="60">
        <f t="shared" si="695"/>
        <v>451241.59499999997</v>
      </c>
      <c r="AH648" s="60">
        <f t="shared" si="696"/>
        <v>0</v>
      </c>
      <c r="AI648" s="60">
        <f t="shared" si="697"/>
        <v>0</v>
      </c>
      <c r="AJ648" s="60">
        <f t="shared" si="698"/>
        <v>0</v>
      </c>
      <c r="AK648" s="60">
        <f t="shared" si="699"/>
        <v>0</v>
      </c>
      <c r="AL648" s="60">
        <f t="shared" si="700"/>
        <v>0</v>
      </c>
      <c r="AM648" s="60">
        <f t="shared" si="701"/>
        <v>0</v>
      </c>
      <c r="AN648" s="60">
        <f t="shared" si="702"/>
        <v>0</v>
      </c>
      <c r="AO648" s="60">
        <f t="shared" si="703"/>
        <v>451241.59499999997</v>
      </c>
    </row>
    <row r="649" spans="1:41" ht="56.25" x14ac:dyDescent="0.25">
      <c r="A649" s="199" t="s">
        <v>43</v>
      </c>
      <c r="B649" s="110" t="s">
        <v>1113</v>
      </c>
      <c r="C649" s="208">
        <v>70</v>
      </c>
      <c r="D649" s="209" t="s">
        <v>1123</v>
      </c>
      <c r="E649" s="130">
        <v>1</v>
      </c>
      <c r="F649" s="59" t="s">
        <v>1104</v>
      </c>
      <c r="G649" s="200" t="s">
        <v>1105</v>
      </c>
      <c r="H649" s="59" t="s">
        <v>802</v>
      </c>
      <c r="I649" s="59">
        <v>4</v>
      </c>
      <c r="J649" s="202">
        <v>463992.58332367474</v>
      </c>
      <c r="K649" s="186">
        <f t="shared" si="600"/>
        <v>1855970.333294699</v>
      </c>
      <c r="L649" s="190" t="s">
        <v>1004</v>
      </c>
      <c r="M649" s="141" t="s">
        <v>999</v>
      </c>
      <c r="N649" s="188" t="s">
        <v>1049</v>
      </c>
      <c r="O649" s="205" t="s">
        <v>1050</v>
      </c>
      <c r="Q649" s="189"/>
      <c r="R649" s="189">
        <v>1</v>
      </c>
      <c r="T649" s="189">
        <v>1</v>
      </c>
      <c r="U649" s="189"/>
      <c r="V649" s="189">
        <v>1</v>
      </c>
      <c r="W649" s="189"/>
      <c r="X649" s="189"/>
      <c r="Y649" s="189">
        <v>1</v>
      </c>
      <c r="Z649" s="189"/>
      <c r="AA649" s="189"/>
      <c r="AB649" s="111">
        <f t="shared" si="689"/>
        <v>4</v>
      </c>
      <c r="AC649" s="60">
        <f t="shared" si="691"/>
        <v>0</v>
      </c>
      <c r="AD649" s="60">
        <f t="shared" si="692"/>
        <v>0</v>
      </c>
      <c r="AE649" s="60">
        <f t="shared" si="693"/>
        <v>463992.58332367474</v>
      </c>
      <c r="AF649" s="60">
        <f t="shared" si="694"/>
        <v>0</v>
      </c>
      <c r="AG649" s="60">
        <f t="shared" si="695"/>
        <v>463992.58332367474</v>
      </c>
      <c r="AH649" s="60">
        <f t="shared" si="696"/>
        <v>0</v>
      </c>
      <c r="AI649" s="60">
        <f t="shared" si="697"/>
        <v>463992.58332367474</v>
      </c>
      <c r="AJ649" s="60">
        <f t="shared" si="698"/>
        <v>0</v>
      </c>
      <c r="AK649" s="60">
        <f t="shared" si="699"/>
        <v>0</v>
      </c>
      <c r="AL649" s="60">
        <f t="shared" si="700"/>
        <v>463992.58332367474</v>
      </c>
      <c r="AM649" s="60">
        <f t="shared" si="701"/>
        <v>0</v>
      </c>
      <c r="AN649" s="60">
        <f t="shared" si="702"/>
        <v>0</v>
      </c>
      <c r="AO649" s="60">
        <f t="shared" si="703"/>
        <v>1855970.333294699</v>
      </c>
    </row>
    <row r="650" spans="1:41" x14ac:dyDescent="0.25">
      <c r="A650" s="64"/>
      <c r="B650" s="64"/>
      <c r="C650" s="64"/>
      <c r="D650" s="207" t="s">
        <v>1130</v>
      </c>
      <c r="E650" s="33"/>
      <c r="F650" s="66"/>
      <c r="G650" s="65"/>
      <c r="H650" s="67"/>
      <c r="I650" s="70"/>
      <c r="J650" s="34"/>
      <c r="K650" s="191">
        <f>SUM(K635:K649)</f>
        <v>11752038.740041487</v>
      </c>
      <c r="L650" s="70"/>
      <c r="M650" s="70"/>
      <c r="N650" s="70"/>
      <c r="O650" s="70"/>
      <c r="P650" s="70"/>
      <c r="Q650" s="70"/>
      <c r="R650" s="70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70">
        <f t="shared" ref="AC650:AO650" si="704">SUM(AC635:AC649)</f>
        <v>0</v>
      </c>
      <c r="AD650" s="70">
        <f t="shared" si="704"/>
        <v>0</v>
      </c>
      <c r="AE650" s="70">
        <f t="shared" si="704"/>
        <v>3640895.916260371</v>
      </c>
      <c r="AF650" s="70">
        <f t="shared" si="704"/>
        <v>0</v>
      </c>
      <c r="AG650" s="70">
        <f t="shared" si="704"/>
        <v>2834140.4212603713</v>
      </c>
      <c r="AH650" s="70">
        <f t="shared" si="704"/>
        <v>0</v>
      </c>
      <c r="AI650" s="70">
        <f t="shared" si="704"/>
        <v>2894103.5762603711</v>
      </c>
      <c r="AJ650" s="70">
        <f t="shared" si="704"/>
        <v>0</v>
      </c>
      <c r="AK650" s="70">
        <f t="shared" si="704"/>
        <v>0</v>
      </c>
      <c r="AL650" s="70">
        <f t="shared" si="704"/>
        <v>2382898.8262603711</v>
      </c>
      <c r="AM650" s="70">
        <f t="shared" si="704"/>
        <v>0</v>
      </c>
      <c r="AN650" s="70">
        <f t="shared" si="704"/>
        <v>0</v>
      </c>
      <c r="AO650" s="70">
        <f t="shared" si="704"/>
        <v>11752038.740041487</v>
      </c>
    </row>
    <row r="651" spans="1:41" ht="33.75" x14ac:dyDescent="0.25">
      <c r="A651" s="199" t="s">
        <v>43</v>
      </c>
      <c r="B651" s="110" t="s">
        <v>1131</v>
      </c>
      <c r="C651" s="58">
        <v>103</v>
      </c>
      <c r="D651" s="209" t="s">
        <v>1123</v>
      </c>
      <c r="E651" s="210">
        <v>11</v>
      </c>
      <c r="F651" s="59" t="s">
        <v>1104</v>
      </c>
      <c r="G651" s="200" t="s">
        <v>1105</v>
      </c>
      <c r="H651" s="59" t="s">
        <v>802</v>
      </c>
      <c r="I651" s="59">
        <v>4</v>
      </c>
      <c r="J651" s="202">
        <v>4314164.2328035049</v>
      </c>
      <c r="K651" s="186">
        <v>17256656.93121402</v>
      </c>
      <c r="L651" s="190" t="s">
        <v>1004</v>
      </c>
      <c r="M651" s="211" t="s">
        <v>999</v>
      </c>
      <c r="N651" s="188" t="s">
        <v>1049</v>
      </c>
      <c r="O651" s="188" t="s">
        <v>1050</v>
      </c>
      <c r="Q651" s="189"/>
      <c r="R651" s="189">
        <v>1</v>
      </c>
      <c r="T651" s="189">
        <v>1</v>
      </c>
      <c r="U651" s="189"/>
      <c r="V651" s="189">
        <v>1</v>
      </c>
      <c r="W651" s="189"/>
      <c r="X651" s="189"/>
      <c r="Y651" s="189">
        <v>1</v>
      </c>
      <c r="Z651" s="189"/>
      <c r="AA651" s="189"/>
      <c r="AB651" s="111">
        <f t="shared" si="689"/>
        <v>4</v>
      </c>
      <c r="AC651" s="60">
        <f t="shared" ref="AC651:AC656" si="705">+P651*J651</f>
        <v>0</v>
      </c>
      <c r="AD651" s="60">
        <f t="shared" ref="AD651:AD656" si="706">+Q651*J651</f>
        <v>0</v>
      </c>
      <c r="AE651" s="60">
        <f t="shared" ref="AE651:AE656" si="707">+R651*J651</f>
        <v>4314164.2328035049</v>
      </c>
      <c r="AF651" s="60">
        <f t="shared" ref="AF651:AF656" si="708">+S651*J651</f>
        <v>0</v>
      </c>
      <c r="AG651" s="60">
        <f t="shared" ref="AG651:AG656" si="709">+T651*J651</f>
        <v>4314164.2328035049</v>
      </c>
      <c r="AH651" s="60">
        <f t="shared" ref="AH651:AH656" si="710">+U651*J651</f>
        <v>0</v>
      </c>
      <c r="AI651" s="60">
        <f t="shared" ref="AI651:AI656" si="711">+V651*J651</f>
        <v>4314164.2328035049</v>
      </c>
      <c r="AJ651" s="60">
        <f t="shared" ref="AJ651:AJ656" si="712">+W651*J651</f>
        <v>0</v>
      </c>
      <c r="AK651" s="60">
        <f t="shared" ref="AK651:AK656" si="713">+X651*J651</f>
        <v>0</v>
      </c>
      <c r="AL651" s="60">
        <f t="shared" ref="AL651:AL656" si="714">+Y651*J651</f>
        <v>4314164.2328035049</v>
      </c>
      <c r="AM651" s="60">
        <f t="shared" ref="AM651:AM656" si="715">+Z651*J651</f>
        <v>0</v>
      </c>
      <c r="AN651" s="60">
        <f t="shared" ref="AN651:AN656" si="716">+AA651*J651</f>
        <v>0</v>
      </c>
      <c r="AO651" s="60">
        <f t="shared" ref="AO651:AO656" si="717">SUM(AC651:AN651)</f>
        <v>17256656.93121402</v>
      </c>
    </row>
    <row r="652" spans="1:41" ht="56.25" x14ac:dyDescent="0.25">
      <c r="A652" s="199" t="s">
        <v>43</v>
      </c>
      <c r="B652" s="110" t="s">
        <v>1131</v>
      </c>
      <c r="C652" s="58">
        <v>104</v>
      </c>
      <c r="D652" s="209" t="s">
        <v>1132</v>
      </c>
      <c r="E652" s="210">
        <v>1</v>
      </c>
      <c r="F652" s="52" t="s">
        <v>666</v>
      </c>
      <c r="G652" s="200" t="s">
        <v>1133</v>
      </c>
      <c r="H652" s="59" t="s">
        <v>1134</v>
      </c>
      <c r="I652" s="59">
        <v>1</v>
      </c>
      <c r="J652" s="202">
        <v>11887.134437499999</v>
      </c>
      <c r="K652" s="186">
        <f t="shared" si="600"/>
        <v>11887.134437499999</v>
      </c>
      <c r="L652" s="190" t="s">
        <v>727</v>
      </c>
      <c r="M652" s="209" t="s">
        <v>1061</v>
      </c>
      <c r="N652" s="188" t="s">
        <v>1049</v>
      </c>
      <c r="O652" s="188" t="s">
        <v>1050</v>
      </c>
      <c r="Q652" s="84"/>
      <c r="R652" s="84"/>
      <c r="T652" s="189">
        <v>1</v>
      </c>
      <c r="U652" s="189"/>
      <c r="V652" s="84"/>
      <c r="W652" s="84"/>
      <c r="X652" s="84"/>
      <c r="Y652" s="84"/>
      <c r="Z652" s="84"/>
      <c r="AA652" s="84"/>
      <c r="AB652" s="111">
        <f t="shared" si="689"/>
        <v>1</v>
      </c>
      <c r="AC652" s="60">
        <f t="shared" si="705"/>
        <v>0</v>
      </c>
      <c r="AD652" s="60">
        <f t="shared" si="706"/>
        <v>0</v>
      </c>
      <c r="AE652" s="60">
        <f t="shared" si="707"/>
        <v>0</v>
      </c>
      <c r="AF652" s="60">
        <f t="shared" si="708"/>
        <v>0</v>
      </c>
      <c r="AG652" s="60">
        <f t="shared" si="709"/>
        <v>11887.134437499999</v>
      </c>
      <c r="AH652" s="60">
        <f t="shared" si="710"/>
        <v>0</v>
      </c>
      <c r="AI652" s="60">
        <f t="shared" si="711"/>
        <v>0</v>
      </c>
      <c r="AJ652" s="60">
        <f t="shared" si="712"/>
        <v>0</v>
      </c>
      <c r="AK652" s="60">
        <f t="shared" si="713"/>
        <v>0</v>
      </c>
      <c r="AL652" s="60">
        <f t="shared" si="714"/>
        <v>0</v>
      </c>
      <c r="AM652" s="60">
        <f t="shared" si="715"/>
        <v>0</v>
      </c>
      <c r="AN652" s="60">
        <f t="shared" si="716"/>
        <v>0</v>
      </c>
      <c r="AO652" s="60">
        <f t="shared" si="717"/>
        <v>11887.134437499999</v>
      </c>
    </row>
    <row r="653" spans="1:41" ht="33.75" x14ac:dyDescent="0.25">
      <c r="A653" s="199" t="s">
        <v>43</v>
      </c>
      <c r="B653" s="110" t="s">
        <v>1131</v>
      </c>
      <c r="C653" s="58">
        <v>105</v>
      </c>
      <c r="D653" s="209" t="s">
        <v>1135</v>
      </c>
      <c r="E653" s="210">
        <v>1</v>
      </c>
      <c r="F653" s="59" t="s">
        <v>1074</v>
      </c>
      <c r="G653" s="200" t="s">
        <v>1075</v>
      </c>
      <c r="H653" s="59" t="s">
        <v>52</v>
      </c>
      <c r="I653" s="59">
        <v>1</v>
      </c>
      <c r="J653" s="202">
        <v>66818.587883988279</v>
      </c>
      <c r="K653" s="186">
        <f t="shared" si="600"/>
        <v>66818.587883988279</v>
      </c>
      <c r="L653" s="200" t="s">
        <v>59</v>
      </c>
      <c r="M653" s="209" t="s">
        <v>1061</v>
      </c>
      <c r="N653" s="188" t="s">
        <v>1049</v>
      </c>
      <c r="O653" s="188" t="s">
        <v>1050</v>
      </c>
      <c r="Q653" s="84"/>
      <c r="R653" s="84"/>
      <c r="T653" s="189">
        <v>1</v>
      </c>
      <c r="U653" s="189"/>
      <c r="V653" s="84"/>
      <c r="W653" s="84"/>
      <c r="X653" s="84"/>
      <c r="Y653" s="84"/>
      <c r="Z653" s="84"/>
      <c r="AA653" s="84"/>
      <c r="AB653" s="111">
        <f t="shared" si="689"/>
        <v>1</v>
      </c>
      <c r="AC653" s="60">
        <f t="shared" si="705"/>
        <v>0</v>
      </c>
      <c r="AD653" s="60">
        <f t="shared" si="706"/>
        <v>0</v>
      </c>
      <c r="AE653" s="60">
        <f t="shared" si="707"/>
        <v>0</v>
      </c>
      <c r="AF653" s="60">
        <f t="shared" si="708"/>
        <v>0</v>
      </c>
      <c r="AG653" s="60">
        <f t="shared" si="709"/>
        <v>66818.587883988279</v>
      </c>
      <c r="AH653" s="60">
        <f t="shared" si="710"/>
        <v>0</v>
      </c>
      <c r="AI653" s="60">
        <f t="shared" si="711"/>
        <v>0</v>
      </c>
      <c r="AJ653" s="60">
        <f t="shared" si="712"/>
        <v>0</v>
      </c>
      <c r="AK653" s="60">
        <f t="shared" si="713"/>
        <v>0</v>
      </c>
      <c r="AL653" s="60">
        <f t="shared" si="714"/>
        <v>0</v>
      </c>
      <c r="AM653" s="60">
        <f t="shared" si="715"/>
        <v>0</v>
      </c>
      <c r="AN653" s="60">
        <f t="shared" si="716"/>
        <v>0</v>
      </c>
      <c r="AO653" s="60">
        <f t="shared" si="717"/>
        <v>66818.587883988279</v>
      </c>
    </row>
    <row r="654" spans="1:41" ht="33.75" x14ac:dyDescent="0.25">
      <c r="A654" s="199" t="s">
        <v>43</v>
      </c>
      <c r="B654" s="110" t="s">
        <v>1131</v>
      </c>
      <c r="C654" s="58">
        <v>106</v>
      </c>
      <c r="D654" s="209" t="s">
        <v>1136</v>
      </c>
      <c r="E654" s="210">
        <v>1</v>
      </c>
      <c r="F654" s="52" t="s">
        <v>666</v>
      </c>
      <c r="G654" s="200" t="s">
        <v>1137</v>
      </c>
      <c r="H654" s="59" t="s">
        <v>52</v>
      </c>
      <c r="I654" s="59">
        <v>1</v>
      </c>
      <c r="J654" s="202">
        <v>783966.99138709588</v>
      </c>
      <c r="K654" s="186">
        <f t="shared" si="600"/>
        <v>783966.99138709588</v>
      </c>
      <c r="L654" s="200" t="s">
        <v>706</v>
      </c>
      <c r="M654" s="59" t="s">
        <v>1033</v>
      </c>
      <c r="N654" s="188" t="s">
        <v>1049</v>
      </c>
      <c r="O654" s="188" t="s">
        <v>1050</v>
      </c>
      <c r="Q654" s="84"/>
      <c r="R654" s="84"/>
      <c r="T654" s="84"/>
      <c r="U654" s="84"/>
      <c r="V654" s="84"/>
      <c r="W654" s="84"/>
      <c r="X654" s="84"/>
      <c r="Y654" s="189">
        <v>1</v>
      </c>
      <c r="Z654" s="189"/>
      <c r="AA654" s="189"/>
      <c r="AB654" s="111">
        <f t="shared" si="689"/>
        <v>1</v>
      </c>
      <c r="AC654" s="60">
        <f t="shared" si="705"/>
        <v>0</v>
      </c>
      <c r="AD654" s="60">
        <f t="shared" si="706"/>
        <v>0</v>
      </c>
      <c r="AE654" s="60">
        <f t="shared" si="707"/>
        <v>0</v>
      </c>
      <c r="AF654" s="60">
        <f t="shared" si="708"/>
        <v>0</v>
      </c>
      <c r="AG654" s="60">
        <f t="shared" si="709"/>
        <v>0</v>
      </c>
      <c r="AH654" s="60">
        <f t="shared" si="710"/>
        <v>0</v>
      </c>
      <c r="AI654" s="60">
        <f t="shared" si="711"/>
        <v>0</v>
      </c>
      <c r="AJ654" s="60">
        <f t="shared" si="712"/>
        <v>0</v>
      </c>
      <c r="AK654" s="60">
        <f t="shared" si="713"/>
        <v>0</v>
      </c>
      <c r="AL654" s="60">
        <f t="shared" si="714"/>
        <v>783966.99138709588</v>
      </c>
      <c r="AM654" s="60">
        <f t="shared" si="715"/>
        <v>0</v>
      </c>
      <c r="AN654" s="60">
        <f t="shared" si="716"/>
        <v>0</v>
      </c>
      <c r="AO654" s="60">
        <f t="shared" si="717"/>
        <v>783966.99138709588</v>
      </c>
    </row>
    <row r="655" spans="1:41" ht="56.25" x14ac:dyDescent="0.25">
      <c r="A655" s="199" t="s">
        <v>43</v>
      </c>
      <c r="B655" s="110" t="s">
        <v>1131</v>
      </c>
      <c r="C655" s="58">
        <v>107</v>
      </c>
      <c r="D655" s="209" t="s">
        <v>1138</v>
      </c>
      <c r="E655" s="210">
        <v>1</v>
      </c>
      <c r="F655" s="52" t="s">
        <v>666</v>
      </c>
      <c r="G655" s="200" t="s">
        <v>1139</v>
      </c>
      <c r="H655" s="59" t="s">
        <v>52</v>
      </c>
      <c r="I655" s="59">
        <v>4</v>
      </c>
      <c r="J655" s="202">
        <v>68099.028973352164</v>
      </c>
      <c r="K655" s="186">
        <v>272396.11589340866</v>
      </c>
      <c r="L655" s="190" t="s">
        <v>180</v>
      </c>
      <c r="M655" s="209" t="s">
        <v>1061</v>
      </c>
      <c r="N655" s="188" t="s">
        <v>1049</v>
      </c>
      <c r="O655" s="188" t="s">
        <v>1050</v>
      </c>
      <c r="Q655" s="189"/>
      <c r="R655" s="189">
        <v>1</v>
      </c>
      <c r="T655" s="189">
        <v>1</v>
      </c>
      <c r="U655" s="189"/>
      <c r="V655" s="189">
        <v>1</v>
      </c>
      <c r="W655" s="189"/>
      <c r="X655" s="189"/>
      <c r="Y655" s="189">
        <v>1</v>
      </c>
      <c r="Z655" s="189"/>
      <c r="AA655" s="189"/>
      <c r="AB655" s="111">
        <f t="shared" si="689"/>
        <v>4</v>
      </c>
      <c r="AC655" s="60">
        <f t="shared" si="705"/>
        <v>0</v>
      </c>
      <c r="AD655" s="60">
        <f t="shared" si="706"/>
        <v>0</v>
      </c>
      <c r="AE655" s="60">
        <f t="shared" si="707"/>
        <v>68099.028973352164</v>
      </c>
      <c r="AF655" s="60">
        <f t="shared" si="708"/>
        <v>0</v>
      </c>
      <c r="AG655" s="60">
        <f t="shared" si="709"/>
        <v>68099.028973352164</v>
      </c>
      <c r="AH655" s="60">
        <f t="shared" si="710"/>
        <v>0</v>
      </c>
      <c r="AI655" s="60">
        <f t="shared" si="711"/>
        <v>68099.028973352164</v>
      </c>
      <c r="AJ655" s="60">
        <f t="shared" si="712"/>
        <v>0</v>
      </c>
      <c r="AK655" s="60">
        <f t="shared" si="713"/>
        <v>0</v>
      </c>
      <c r="AL655" s="60">
        <f t="shared" si="714"/>
        <v>68099.028973352164</v>
      </c>
      <c r="AM655" s="60">
        <f t="shared" si="715"/>
        <v>0</v>
      </c>
      <c r="AN655" s="60">
        <f t="shared" si="716"/>
        <v>0</v>
      </c>
      <c r="AO655" s="60">
        <f t="shared" si="717"/>
        <v>272396.11589340866</v>
      </c>
    </row>
    <row r="656" spans="1:41" ht="33.75" x14ac:dyDescent="0.25">
      <c r="A656" s="199" t="s">
        <v>43</v>
      </c>
      <c r="B656" s="110" t="s">
        <v>1131</v>
      </c>
      <c r="C656" s="58">
        <v>108</v>
      </c>
      <c r="D656" s="209" t="s">
        <v>1140</v>
      </c>
      <c r="E656" s="210">
        <v>1</v>
      </c>
      <c r="F656" s="52" t="s">
        <v>666</v>
      </c>
      <c r="G656" s="200" t="s">
        <v>1022</v>
      </c>
      <c r="H656" s="59" t="s">
        <v>52</v>
      </c>
      <c r="I656" s="59">
        <v>4</v>
      </c>
      <c r="J656" s="202">
        <v>365979.52931408072</v>
      </c>
      <c r="K656" s="186">
        <v>1463918.1172563229</v>
      </c>
      <c r="L656" s="190" t="s">
        <v>121</v>
      </c>
      <c r="M656" s="200" t="s">
        <v>1033</v>
      </c>
      <c r="N656" s="188" t="s">
        <v>1049</v>
      </c>
      <c r="O656" s="188" t="s">
        <v>1050</v>
      </c>
      <c r="Q656" s="189"/>
      <c r="R656" s="189">
        <v>1</v>
      </c>
      <c r="T656" s="189">
        <v>1</v>
      </c>
      <c r="U656" s="189"/>
      <c r="V656" s="189">
        <v>1</v>
      </c>
      <c r="W656" s="189"/>
      <c r="X656" s="189"/>
      <c r="Y656" s="189">
        <v>1</v>
      </c>
      <c r="Z656" s="189"/>
      <c r="AA656" s="189"/>
      <c r="AB656" s="111">
        <f t="shared" si="689"/>
        <v>4</v>
      </c>
      <c r="AC656" s="60">
        <f t="shared" si="705"/>
        <v>0</v>
      </c>
      <c r="AD656" s="60">
        <f t="shared" si="706"/>
        <v>0</v>
      </c>
      <c r="AE656" s="60">
        <f t="shared" si="707"/>
        <v>365979.52931408072</v>
      </c>
      <c r="AF656" s="60">
        <f t="shared" si="708"/>
        <v>0</v>
      </c>
      <c r="AG656" s="60">
        <f t="shared" si="709"/>
        <v>365979.52931408072</v>
      </c>
      <c r="AH656" s="60">
        <f t="shared" si="710"/>
        <v>0</v>
      </c>
      <c r="AI656" s="60">
        <f t="shared" si="711"/>
        <v>365979.52931408072</v>
      </c>
      <c r="AJ656" s="60">
        <f t="shared" si="712"/>
        <v>0</v>
      </c>
      <c r="AK656" s="60">
        <f t="shared" si="713"/>
        <v>0</v>
      </c>
      <c r="AL656" s="60">
        <f t="shared" si="714"/>
        <v>365979.52931408072</v>
      </c>
      <c r="AM656" s="60">
        <f t="shared" si="715"/>
        <v>0</v>
      </c>
      <c r="AN656" s="60">
        <f t="shared" si="716"/>
        <v>0</v>
      </c>
      <c r="AO656" s="60">
        <f t="shared" si="717"/>
        <v>1463918.1172563229</v>
      </c>
    </row>
    <row r="657" spans="1:41" x14ac:dyDescent="0.25">
      <c r="A657" s="64"/>
      <c r="B657" s="64"/>
      <c r="C657" s="64"/>
      <c r="D657" s="207" t="s">
        <v>1141</v>
      </c>
      <c r="E657" s="33"/>
      <c r="F657" s="66"/>
      <c r="G657" s="65"/>
      <c r="H657" s="67"/>
      <c r="I657" s="33"/>
      <c r="J657" s="34"/>
      <c r="K657" s="191">
        <f>SUM(K651:K656)</f>
        <v>19855643.878072336</v>
      </c>
      <c r="L657" s="70"/>
      <c r="M657" s="70"/>
      <c r="N657" s="70"/>
      <c r="O657" s="70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70">
        <f t="shared" ref="AC657" si="718">SUM(AC651:AC656)</f>
        <v>0</v>
      </c>
      <c r="AD657" s="70">
        <f t="shared" ref="AD657:AO657" si="719">SUM(AD651:AD656)</f>
        <v>0</v>
      </c>
      <c r="AE657" s="70">
        <f t="shared" si="719"/>
        <v>4748242.7910909373</v>
      </c>
      <c r="AF657" s="70">
        <f t="shared" si="719"/>
        <v>0</v>
      </c>
      <c r="AG657" s="70">
        <f t="shared" si="719"/>
        <v>4826948.5134124253</v>
      </c>
      <c r="AH657" s="70">
        <f t="shared" si="719"/>
        <v>0</v>
      </c>
      <c r="AI657" s="70">
        <f t="shared" si="719"/>
        <v>4748242.7910909373</v>
      </c>
      <c r="AJ657" s="70">
        <f t="shared" si="719"/>
        <v>0</v>
      </c>
      <c r="AK657" s="70">
        <f t="shared" si="719"/>
        <v>0</v>
      </c>
      <c r="AL657" s="70">
        <f t="shared" si="719"/>
        <v>5532209.7824780345</v>
      </c>
      <c r="AM657" s="70">
        <f t="shared" si="719"/>
        <v>0</v>
      </c>
      <c r="AN657" s="70">
        <f t="shared" si="719"/>
        <v>0</v>
      </c>
      <c r="AO657" s="70">
        <f t="shared" si="719"/>
        <v>19855643.878072336</v>
      </c>
    </row>
    <row r="658" spans="1:41" x14ac:dyDescent="0.25">
      <c r="A658" s="86"/>
      <c r="B658" s="86"/>
      <c r="C658" s="86"/>
      <c r="D658" s="87" t="s">
        <v>1142</v>
      </c>
      <c r="E658" s="86"/>
      <c r="F658" s="86"/>
      <c r="G658" s="133"/>
      <c r="H658" s="86"/>
      <c r="I658" s="198"/>
      <c r="J658" s="107"/>
      <c r="K658" s="108">
        <f>+K657+K650+K634+K629+K625+K623+K610+K606</f>
        <v>114782065</v>
      </c>
      <c r="L658" s="86"/>
      <c r="M658" s="86"/>
      <c r="N658" s="86"/>
      <c r="O658" s="86"/>
      <c r="P658" s="108"/>
      <c r="Q658" s="108"/>
      <c r="R658" s="108"/>
      <c r="S658" s="108"/>
      <c r="T658" s="108"/>
      <c r="U658" s="108"/>
      <c r="V658" s="108"/>
      <c r="W658" s="108"/>
      <c r="X658" s="108"/>
      <c r="Y658" s="108"/>
      <c r="Z658" s="108"/>
      <c r="AA658" s="108"/>
      <c r="AB658" s="108"/>
      <c r="AC658" s="108">
        <f t="shared" ref="AC658" si="720">+AC657+AC650+AC634+AC629+AC625+AC623+AC610+AC606</f>
        <v>0</v>
      </c>
      <c r="AD658" s="108">
        <f t="shared" ref="AD658:AO658" si="721">+AD657+AD650+AD634+AD629+AD625+AD623+AD610+AD606</f>
        <v>0</v>
      </c>
      <c r="AE658" s="108">
        <f t="shared" si="721"/>
        <v>26140076.373061579</v>
      </c>
      <c r="AF658" s="108">
        <f t="shared" si="721"/>
        <v>642799.50000000012</v>
      </c>
      <c r="AG658" s="108">
        <f t="shared" si="721"/>
        <v>29781758.952987324</v>
      </c>
      <c r="AH658" s="108">
        <f t="shared" si="721"/>
        <v>8193298.7156008473</v>
      </c>
      <c r="AI658" s="108">
        <f t="shared" si="721"/>
        <v>8477595.5925856829</v>
      </c>
      <c r="AJ658" s="108">
        <f t="shared" si="721"/>
        <v>12176571.355395894</v>
      </c>
      <c r="AK658" s="108">
        <f t="shared" si="721"/>
        <v>4543954.5375000006</v>
      </c>
      <c r="AL658" s="108">
        <f t="shared" si="721"/>
        <v>20282055.435368676</v>
      </c>
      <c r="AM658" s="108">
        <f t="shared" si="721"/>
        <v>4543954.5375000006</v>
      </c>
      <c r="AN658" s="108">
        <f t="shared" si="721"/>
        <v>0</v>
      </c>
      <c r="AO658" s="108">
        <f t="shared" si="721"/>
        <v>114782065</v>
      </c>
    </row>
    <row r="659" spans="1:41" x14ac:dyDescent="0.25">
      <c r="A659" s="86"/>
      <c r="B659" s="86"/>
      <c r="C659" s="86"/>
      <c r="D659" s="87" t="s">
        <v>1143</v>
      </c>
      <c r="E659" s="86"/>
      <c r="F659" s="86"/>
      <c r="G659" s="133"/>
      <c r="H659" s="86"/>
      <c r="I659" s="198"/>
      <c r="J659" s="107"/>
      <c r="K659" s="108">
        <f>+K658+K592+K559</f>
        <v>382291020.99938941</v>
      </c>
      <c r="L659" s="86"/>
      <c r="M659" s="86"/>
      <c r="N659" s="86"/>
      <c r="O659" s="86"/>
      <c r="P659" s="108"/>
      <c r="Q659" s="108"/>
      <c r="R659" s="108"/>
      <c r="S659" s="108"/>
      <c r="T659" s="108"/>
      <c r="U659" s="108"/>
      <c r="V659" s="108"/>
      <c r="W659" s="108"/>
      <c r="X659" s="108"/>
      <c r="Y659" s="108"/>
      <c r="Z659" s="108"/>
      <c r="AA659" s="108"/>
      <c r="AB659" s="108"/>
      <c r="AC659" s="108">
        <f>+AC658+AC592+AC559</f>
        <v>0</v>
      </c>
      <c r="AD659" s="108">
        <f t="shared" ref="AD659:AO659" si="722">+AD658+AD592+AD559</f>
        <v>0</v>
      </c>
      <c r="AE659" s="108">
        <f t="shared" si="722"/>
        <v>88701961.518464565</v>
      </c>
      <c r="AF659" s="108">
        <f t="shared" si="722"/>
        <v>11891062.231176082</v>
      </c>
      <c r="AG659" s="108">
        <f t="shared" si="722"/>
        <v>78102453.833424509</v>
      </c>
      <c r="AH659" s="108">
        <f t="shared" si="722"/>
        <v>39528475.822095618</v>
      </c>
      <c r="AI659" s="108">
        <f t="shared" si="722"/>
        <v>15213580.284390861</v>
      </c>
      <c r="AJ659" s="108">
        <f t="shared" si="722"/>
        <v>73727560.925439328</v>
      </c>
      <c r="AK659" s="108">
        <f t="shared" si="722"/>
        <v>4965848.3175926218</v>
      </c>
      <c r="AL659" s="108">
        <f t="shared" si="722"/>
        <v>62265746.475792572</v>
      </c>
      <c r="AM659" s="108">
        <f t="shared" si="722"/>
        <v>7894331.5910132257</v>
      </c>
      <c r="AN659" s="108">
        <f t="shared" si="722"/>
        <v>0</v>
      </c>
      <c r="AO659" s="108">
        <f t="shared" si="722"/>
        <v>382291020.99938941</v>
      </c>
    </row>
    <row r="660" spans="1:41" x14ac:dyDescent="0.25">
      <c r="L660" s="218"/>
      <c r="M660" s="218"/>
    </row>
  </sheetData>
  <mergeCells count="442">
    <mergeCell ref="A18:A19"/>
    <mergeCell ref="B18:B19"/>
    <mergeCell ref="C18:C19"/>
    <mergeCell ref="D18:D19"/>
    <mergeCell ref="E18:E19"/>
    <mergeCell ref="F18:F19"/>
    <mergeCell ref="M18:M19"/>
    <mergeCell ref="N18:N19"/>
    <mergeCell ref="O18:O19"/>
    <mergeCell ref="C24:C26"/>
    <mergeCell ref="D24:D26"/>
    <mergeCell ref="E24:E26"/>
    <mergeCell ref="F24:F26"/>
    <mergeCell ref="G18:G19"/>
    <mergeCell ref="H18:H19"/>
    <mergeCell ref="I18:I19"/>
    <mergeCell ref="J18:J19"/>
    <mergeCell ref="K18:K19"/>
    <mergeCell ref="L18:L19"/>
    <mergeCell ref="A50:A51"/>
    <mergeCell ref="B50:B51"/>
    <mergeCell ref="C50:C51"/>
    <mergeCell ref="D50:D51"/>
    <mergeCell ref="E50:E51"/>
    <mergeCell ref="F50:F51"/>
    <mergeCell ref="C27:C29"/>
    <mergeCell ref="D27:D29"/>
    <mergeCell ref="E27:E29"/>
    <mergeCell ref="F27:F29"/>
    <mergeCell ref="C32:C33"/>
    <mergeCell ref="D32:D33"/>
    <mergeCell ref="N50:N51"/>
    <mergeCell ref="O50:O51"/>
    <mergeCell ref="C52:C57"/>
    <mergeCell ref="D52:D57"/>
    <mergeCell ref="E52:E57"/>
    <mergeCell ref="F52:F57"/>
    <mergeCell ref="G50:G51"/>
    <mergeCell ref="H50:H51"/>
    <mergeCell ref="I50:I51"/>
    <mergeCell ref="J50:J51"/>
    <mergeCell ref="K50:K51"/>
    <mergeCell ref="L50:L51"/>
    <mergeCell ref="C58:C64"/>
    <mergeCell ref="D58:D64"/>
    <mergeCell ref="E58:E63"/>
    <mergeCell ref="F58:F63"/>
    <mergeCell ref="C66:C69"/>
    <mergeCell ref="D66:D69"/>
    <mergeCell ref="E66:E69"/>
    <mergeCell ref="F66:F69"/>
    <mergeCell ref="M50:M51"/>
    <mergeCell ref="F76:F79"/>
    <mergeCell ref="A89:A90"/>
    <mergeCell ref="B89:B90"/>
    <mergeCell ref="C89:C90"/>
    <mergeCell ref="D89:D90"/>
    <mergeCell ref="E89:E90"/>
    <mergeCell ref="F89:F90"/>
    <mergeCell ref="C70:C72"/>
    <mergeCell ref="D70:D72"/>
    <mergeCell ref="E70:E72"/>
    <mergeCell ref="C76:C79"/>
    <mergeCell ref="D76:D79"/>
    <mergeCell ref="E76:E79"/>
    <mergeCell ref="M89:M90"/>
    <mergeCell ref="N89:N90"/>
    <mergeCell ref="O89:O90"/>
    <mergeCell ref="D92:D93"/>
    <mergeCell ref="E92:E93"/>
    <mergeCell ref="F92:F93"/>
    <mergeCell ref="G89:G90"/>
    <mergeCell ref="H89:H90"/>
    <mergeCell ref="I89:I90"/>
    <mergeCell ref="J89:J90"/>
    <mergeCell ref="K89:K90"/>
    <mergeCell ref="L89:L90"/>
    <mergeCell ref="C103:C105"/>
    <mergeCell ref="D103:D105"/>
    <mergeCell ref="C308:C313"/>
    <mergeCell ref="D308:D313"/>
    <mergeCell ref="E308:E313"/>
    <mergeCell ref="F308:F313"/>
    <mergeCell ref="C95:C99"/>
    <mergeCell ref="D95:D97"/>
    <mergeCell ref="E95:E97"/>
    <mergeCell ref="F95:F97"/>
    <mergeCell ref="D98:D99"/>
    <mergeCell ref="E98:E99"/>
    <mergeCell ref="F98:F99"/>
    <mergeCell ref="M322:M323"/>
    <mergeCell ref="N322:N323"/>
    <mergeCell ref="O322:O323"/>
    <mergeCell ref="A330:A331"/>
    <mergeCell ref="B330:B331"/>
    <mergeCell ref="C330:C331"/>
    <mergeCell ref="D330:D331"/>
    <mergeCell ref="E330:E331"/>
    <mergeCell ref="G322:G323"/>
    <mergeCell ref="H322:H323"/>
    <mergeCell ref="I322:I323"/>
    <mergeCell ref="J322:J323"/>
    <mergeCell ref="K322:K323"/>
    <mergeCell ref="L322:L323"/>
    <mergeCell ref="A322:A323"/>
    <mergeCell ref="B322:B323"/>
    <mergeCell ref="C322:C323"/>
    <mergeCell ref="D322:D323"/>
    <mergeCell ref="E322:E323"/>
    <mergeCell ref="F322:F323"/>
    <mergeCell ref="M330:M331"/>
    <mergeCell ref="N330:N331"/>
    <mergeCell ref="O330:O331"/>
    <mergeCell ref="F330:F331"/>
    <mergeCell ref="G330:G331"/>
    <mergeCell ref="H330:H331"/>
    <mergeCell ref="I330:I331"/>
    <mergeCell ref="J330:J331"/>
    <mergeCell ref="K330:K331"/>
    <mergeCell ref="C333:C336"/>
    <mergeCell ref="D333:D336"/>
    <mergeCell ref="E333:E336"/>
    <mergeCell ref="F333:F336"/>
    <mergeCell ref="C337:C338"/>
    <mergeCell ref="D337:D338"/>
    <mergeCell ref="E337:E338"/>
    <mergeCell ref="F337:F338"/>
    <mergeCell ref="L330:L331"/>
    <mergeCell ref="A350:A351"/>
    <mergeCell ref="B350:B351"/>
    <mergeCell ref="C350:C351"/>
    <mergeCell ref="D350:D351"/>
    <mergeCell ref="E350:E351"/>
    <mergeCell ref="F350:F351"/>
    <mergeCell ref="C339:C342"/>
    <mergeCell ref="D339:D342"/>
    <mergeCell ref="E339:E342"/>
    <mergeCell ref="F339:F342"/>
    <mergeCell ref="C343:C346"/>
    <mergeCell ref="D343:D346"/>
    <mergeCell ref="E343:E346"/>
    <mergeCell ref="F343:F346"/>
    <mergeCell ref="M350:M351"/>
    <mergeCell ref="N350:N351"/>
    <mergeCell ref="O350:O351"/>
    <mergeCell ref="E352:E355"/>
    <mergeCell ref="F352:F355"/>
    <mergeCell ref="G350:G351"/>
    <mergeCell ref="H350:H351"/>
    <mergeCell ref="I350:I351"/>
    <mergeCell ref="J350:J351"/>
    <mergeCell ref="K350:K351"/>
    <mergeCell ref="L350:L351"/>
    <mergeCell ref="A369:A370"/>
    <mergeCell ref="B369:B370"/>
    <mergeCell ref="C369:C370"/>
    <mergeCell ref="D369:D370"/>
    <mergeCell ref="E369:E370"/>
    <mergeCell ref="F369:F370"/>
    <mergeCell ref="M361:M362"/>
    <mergeCell ref="N361:N362"/>
    <mergeCell ref="O361:O362"/>
    <mergeCell ref="D365:D366"/>
    <mergeCell ref="G361:G362"/>
    <mergeCell ref="H361:H362"/>
    <mergeCell ref="I361:I362"/>
    <mergeCell ref="J361:J362"/>
    <mergeCell ref="K361:K362"/>
    <mergeCell ref="L361:L362"/>
    <mergeCell ref="A361:A362"/>
    <mergeCell ref="B361:B362"/>
    <mergeCell ref="C361:C362"/>
    <mergeCell ref="D361:D362"/>
    <mergeCell ref="E361:E362"/>
    <mergeCell ref="F361:F362"/>
    <mergeCell ref="M369:M370"/>
    <mergeCell ref="N369:N370"/>
    <mergeCell ref="O369:O370"/>
    <mergeCell ref="C371:C372"/>
    <mergeCell ref="D371:D372"/>
    <mergeCell ref="G369:G370"/>
    <mergeCell ref="H369:H370"/>
    <mergeCell ref="I369:I370"/>
    <mergeCell ref="J369:J370"/>
    <mergeCell ref="K369:K370"/>
    <mergeCell ref="L369:L370"/>
    <mergeCell ref="O385:O386"/>
    <mergeCell ref="F385:F386"/>
    <mergeCell ref="G385:G386"/>
    <mergeCell ref="H385:H386"/>
    <mergeCell ref="I385:I386"/>
    <mergeCell ref="J385:J386"/>
    <mergeCell ref="K385:K386"/>
    <mergeCell ref="D376:D377"/>
    <mergeCell ref="A385:A386"/>
    <mergeCell ref="B385:B386"/>
    <mergeCell ref="C385:C386"/>
    <mergeCell ref="D385:D386"/>
    <mergeCell ref="E385:E386"/>
    <mergeCell ref="A400:A401"/>
    <mergeCell ref="B400:B401"/>
    <mergeCell ref="C400:C401"/>
    <mergeCell ref="D400:D401"/>
    <mergeCell ref="E400:E401"/>
    <mergeCell ref="F400:F401"/>
    <mergeCell ref="L385:L386"/>
    <mergeCell ref="M385:M386"/>
    <mergeCell ref="N385:N386"/>
    <mergeCell ref="C412:C417"/>
    <mergeCell ref="D412:D417"/>
    <mergeCell ref="E412:E417"/>
    <mergeCell ref="F412:F417"/>
    <mergeCell ref="C422:C426"/>
    <mergeCell ref="D422:D426"/>
    <mergeCell ref="M400:M401"/>
    <mergeCell ref="N400:N401"/>
    <mergeCell ref="O400:O401"/>
    <mergeCell ref="D408:D411"/>
    <mergeCell ref="F408:F411"/>
    <mergeCell ref="E410:E411"/>
    <mergeCell ref="G400:G401"/>
    <mergeCell ref="H400:H401"/>
    <mergeCell ref="I400:I401"/>
    <mergeCell ref="J400:J401"/>
    <mergeCell ref="K400:K401"/>
    <mergeCell ref="L400:L401"/>
    <mergeCell ref="M436:M437"/>
    <mergeCell ref="N436:N437"/>
    <mergeCell ref="O436:O437"/>
    <mergeCell ref="A444:A445"/>
    <mergeCell ref="B444:B445"/>
    <mergeCell ref="C444:C445"/>
    <mergeCell ref="D444:D445"/>
    <mergeCell ref="E444:E445"/>
    <mergeCell ref="G436:G437"/>
    <mergeCell ref="H436:H437"/>
    <mergeCell ref="I436:I437"/>
    <mergeCell ref="J436:J437"/>
    <mergeCell ref="K436:K437"/>
    <mergeCell ref="L436:L437"/>
    <mergeCell ref="A436:A437"/>
    <mergeCell ref="B436:B437"/>
    <mergeCell ref="C436:C437"/>
    <mergeCell ref="D436:D437"/>
    <mergeCell ref="E436:E437"/>
    <mergeCell ref="F436:F437"/>
    <mergeCell ref="L444:L445"/>
    <mergeCell ref="M444:M445"/>
    <mergeCell ref="N444:N445"/>
    <mergeCell ref="O444:O445"/>
    <mergeCell ref="F444:F445"/>
    <mergeCell ref="G444:G445"/>
    <mergeCell ref="H444:H445"/>
    <mergeCell ref="I444:I445"/>
    <mergeCell ref="J444:J445"/>
    <mergeCell ref="K444:K445"/>
    <mergeCell ref="A458:A459"/>
    <mergeCell ref="B458:B459"/>
    <mergeCell ref="C458:C459"/>
    <mergeCell ref="D458:D459"/>
    <mergeCell ref="E458:E459"/>
    <mergeCell ref="F458:F459"/>
    <mergeCell ref="C446:C448"/>
    <mergeCell ref="D446:D448"/>
    <mergeCell ref="E446:E448"/>
    <mergeCell ref="F446:F448"/>
    <mergeCell ref="C449:C451"/>
    <mergeCell ref="D449:D451"/>
    <mergeCell ref="M458:M459"/>
    <mergeCell ref="N458:N459"/>
    <mergeCell ref="O458:O459"/>
    <mergeCell ref="C460:C471"/>
    <mergeCell ref="D460:D471"/>
    <mergeCell ref="G458:G459"/>
    <mergeCell ref="H458:H459"/>
    <mergeCell ref="I458:I459"/>
    <mergeCell ref="J458:J459"/>
    <mergeCell ref="K458:K459"/>
    <mergeCell ref="L458:L459"/>
    <mergeCell ref="E485:E486"/>
    <mergeCell ref="F485:F486"/>
    <mergeCell ref="G485:G486"/>
    <mergeCell ref="H485:H486"/>
    <mergeCell ref="I485:I486"/>
    <mergeCell ref="J485:J486"/>
    <mergeCell ref="C472:C478"/>
    <mergeCell ref="D472:D478"/>
    <mergeCell ref="A485:A486"/>
    <mergeCell ref="B485:B486"/>
    <mergeCell ref="C485:C486"/>
    <mergeCell ref="D485:D486"/>
    <mergeCell ref="A491:A492"/>
    <mergeCell ref="B491:B492"/>
    <mergeCell ref="C491:C492"/>
    <mergeCell ref="D491:D492"/>
    <mergeCell ref="E491:E492"/>
    <mergeCell ref="F491:F492"/>
    <mergeCell ref="G491:G492"/>
    <mergeCell ref="H491:H492"/>
    <mergeCell ref="I491:I492"/>
    <mergeCell ref="AC485:AO485"/>
    <mergeCell ref="P491:AB491"/>
    <mergeCell ref="AC491:AO491"/>
    <mergeCell ref="J491:J492"/>
    <mergeCell ref="K491:K492"/>
    <mergeCell ref="L491:L492"/>
    <mergeCell ref="M491:M492"/>
    <mergeCell ref="N491:N492"/>
    <mergeCell ref="O491:O492"/>
    <mergeCell ref="K485:K486"/>
    <mergeCell ref="L485:L486"/>
    <mergeCell ref="M485:M486"/>
    <mergeCell ref="N485:N486"/>
    <mergeCell ref="O485:O486"/>
    <mergeCell ref="C502:C504"/>
    <mergeCell ref="D502:D504"/>
    <mergeCell ref="C505:C507"/>
    <mergeCell ref="D505:D507"/>
    <mergeCell ref="C517:C518"/>
    <mergeCell ref="D517:D518"/>
    <mergeCell ref="C496:C498"/>
    <mergeCell ref="D496:D498"/>
    <mergeCell ref="C499:C501"/>
    <mergeCell ref="D499:D501"/>
    <mergeCell ref="B535:B537"/>
    <mergeCell ref="G533:G534"/>
    <mergeCell ref="H533:H534"/>
    <mergeCell ref="I533:I534"/>
    <mergeCell ref="J533:J534"/>
    <mergeCell ref="K533:K534"/>
    <mergeCell ref="L533:L534"/>
    <mergeCell ref="A533:A534"/>
    <mergeCell ref="B533:B534"/>
    <mergeCell ref="C533:C534"/>
    <mergeCell ref="D533:D534"/>
    <mergeCell ref="E533:E534"/>
    <mergeCell ref="F533:F534"/>
    <mergeCell ref="A552:A553"/>
    <mergeCell ref="B552:B553"/>
    <mergeCell ref="C552:C553"/>
    <mergeCell ref="D552:D553"/>
    <mergeCell ref="E552:E553"/>
    <mergeCell ref="G541:G542"/>
    <mergeCell ref="H541:H542"/>
    <mergeCell ref="I541:I542"/>
    <mergeCell ref="J541:J542"/>
    <mergeCell ref="A541:A542"/>
    <mergeCell ref="B541:B542"/>
    <mergeCell ref="C541:C542"/>
    <mergeCell ref="D541:D542"/>
    <mergeCell ref="E541:E542"/>
    <mergeCell ref="F541:F542"/>
    <mergeCell ref="A595:A596"/>
    <mergeCell ref="B595:B596"/>
    <mergeCell ref="C595:C596"/>
    <mergeCell ref="D595:D596"/>
    <mergeCell ref="M562:M563"/>
    <mergeCell ref="N562:N563"/>
    <mergeCell ref="O562:O563"/>
    <mergeCell ref="D564:D573"/>
    <mergeCell ref="G562:G563"/>
    <mergeCell ref="H562:H563"/>
    <mergeCell ref="I562:I563"/>
    <mergeCell ref="J562:J563"/>
    <mergeCell ref="K562:K563"/>
    <mergeCell ref="L562:L563"/>
    <mergeCell ref="A562:A563"/>
    <mergeCell ref="B562:B563"/>
    <mergeCell ref="C562:C563"/>
    <mergeCell ref="D562:D563"/>
    <mergeCell ref="E562:E563"/>
    <mergeCell ref="F562:F563"/>
    <mergeCell ref="P18:AB18"/>
    <mergeCell ref="AC18:AO18"/>
    <mergeCell ref="P50:AB50"/>
    <mergeCell ref="AC50:AO50"/>
    <mergeCell ref="P89:AB89"/>
    <mergeCell ref="AC89:AO89"/>
    <mergeCell ref="P322:AB322"/>
    <mergeCell ref="K595:K596"/>
    <mergeCell ref="L595:L596"/>
    <mergeCell ref="M595:M596"/>
    <mergeCell ref="N595:N596"/>
    <mergeCell ref="O595:O596"/>
    <mergeCell ref="L552:L553"/>
    <mergeCell ref="M552:M553"/>
    <mergeCell ref="N552:N553"/>
    <mergeCell ref="O552:O553"/>
    <mergeCell ref="K552:K553"/>
    <mergeCell ref="M541:M542"/>
    <mergeCell ref="N541:N542"/>
    <mergeCell ref="O541:O542"/>
    <mergeCell ref="K541:K542"/>
    <mergeCell ref="L541:L542"/>
    <mergeCell ref="M533:M534"/>
    <mergeCell ref="N533:N534"/>
    <mergeCell ref="AC322:AO322"/>
    <mergeCell ref="P330:AB330"/>
    <mergeCell ref="AC330:AO330"/>
    <mergeCell ref="P350:AB350"/>
    <mergeCell ref="AC350:AO350"/>
    <mergeCell ref="P361:AB361"/>
    <mergeCell ref="AC361:AO361"/>
    <mergeCell ref="D606:J606"/>
    <mergeCell ref="D610:H610"/>
    <mergeCell ref="E595:E596"/>
    <mergeCell ref="F595:F596"/>
    <mergeCell ref="G595:G596"/>
    <mergeCell ref="H595:H596"/>
    <mergeCell ref="I595:I596"/>
    <mergeCell ref="J595:J596"/>
    <mergeCell ref="D575:D585"/>
    <mergeCell ref="D587:D590"/>
    <mergeCell ref="F552:F553"/>
    <mergeCell ref="G552:G553"/>
    <mergeCell ref="H552:H553"/>
    <mergeCell ref="I552:I553"/>
    <mergeCell ref="J552:J553"/>
    <mergeCell ref="O533:O534"/>
    <mergeCell ref="P485:AB485"/>
    <mergeCell ref="P436:AB436"/>
    <mergeCell ref="AC436:AO436"/>
    <mergeCell ref="P444:AB444"/>
    <mergeCell ref="AC444:AO444"/>
    <mergeCell ref="P458:AB458"/>
    <mergeCell ref="AC458:AO458"/>
    <mergeCell ref="P369:AB369"/>
    <mergeCell ref="AC369:AO369"/>
    <mergeCell ref="P385:AB385"/>
    <mergeCell ref="AC385:AO385"/>
    <mergeCell ref="P400:AB400"/>
    <mergeCell ref="AC400:AO400"/>
    <mergeCell ref="P562:AB562"/>
    <mergeCell ref="AC562:AO562"/>
    <mergeCell ref="P595:AB595"/>
    <mergeCell ref="AC595:AO595"/>
    <mergeCell ref="P533:AB533"/>
    <mergeCell ref="AC533:AO533"/>
    <mergeCell ref="P541:AB541"/>
    <mergeCell ref="AC541:AO541"/>
    <mergeCell ref="P552:AB552"/>
    <mergeCell ref="AC552:AO552"/>
  </mergeCells>
  <conditionalFormatting sqref="L618">
    <cfRule type="expression" dxfId="2" priority="2">
      <formula>(INDIRECT(ADDRESS(ROW(),COLUMN()))="")*(VALUE(INDIRECT(ADDRESS(ROW(),70)))&gt;0)</formula>
    </cfRule>
  </conditionalFormatting>
  <conditionalFormatting sqref="L638">
    <cfRule type="expression" dxfId="1" priority="1">
      <formula>(INDIRECT(ADDRESS(ROW(),COLUMN()))="")*(VALUE(INDIRECT(ADDRESS(ROW(),70)))&gt;0)</formula>
    </cfRule>
  </conditionalFormatting>
  <conditionalFormatting sqref="L618 L638">
    <cfRule type="expression" dxfId="0" priority="3">
      <formula>AND(ISERROR($D618),$B618&lt;&gt;"--")</formula>
    </cfRule>
  </conditionalFormatting>
  <pageMargins left="0.70866141732283472" right="0.70866141732283472" top="0.74803149606299213" bottom="0.74803149606299213" header="0.31496062992125984" footer="0.31496062992125984"/>
  <pageSetup paperSize="5" scale="4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 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Astacio</dc:creator>
  <cp:lastModifiedBy>Ramon Astacio</cp:lastModifiedBy>
  <cp:lastPrinted>2020-02-04T14:01:25Z</cp:lastPrinted>
  <dcterms:created xsi:type="dcterms:W3CDTF">2020-02-03T19:38:50Z</dcterms:created>
  <dcterms:modified xsi:type="dcterms:W3CDTF">2020-02-05T12:35:08Z</dcterms:modified>
</cp:coreProperties>
</file>